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vumc365-my.sharepoint.com/personal/karin_l_sack_vumc_org/Documents/Migrated/Spreadsheets/Budget Template/"/>
    </mc:Choice>
  </mc:AlternateContent>
  <xr:revisionPtr revIDLastSave="0" documentId="8_{C59427E1-306B-49B7-8A6F-D7B5FE883DB2}" xr6:coauthVersionLast="47" xr6:coauthVersionMax="47" xr10:uidLastSave="{00000000-0000-0000-0000-000000000000}"/>
  <bookViews>
    <workbookView xWindow="760" yWindow="760" windowWidth="14400" windowHeight="7360" xr2:uid="{00000000-000D-0000-FFFF-FFFF00000000}"/>
  </bookViews>
  <sheets>
    <sheet name="Project Budget" sheetId="1" r:id="rId1"/>
    <sheet name="Summary" sheetId="2" r:id="rId2"/>
    <sheet name="Fringe" sheetId="3" r:id="rId3"/>
    <sheet name="Subawards" sheetId="4" r:id="rId4"/>
    <sheet name="Indirect Costs" sheetId="5" r:id="rId5"/>
  </sheets>
  <definedNames>
    <definedName name="FacFringe">'Project Budget'!$B$31:$B$34</definedName>
    <definedName name="Fringe">'Project Budget'!$B$31:$B$36</definedName>
    <definedName name="StaffFringe">'Project Budget'!$B$35:$B$36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72" i="4" l="1"/>
  <c r="W72" i="4"/>
  <c r="W71" i="4"/>
  <c r="Y71" i="4" s="1"/>
  <c r="W70" i="4"/>
  <c r="Y70" i="4" s="1"/>
  <c r="W69" i="4"/>
  <c r="Y69" i="4" s="1"/>
  <c r="W20" i="4"/>
  <c r="Y20" i="4" s="1"/>
  <c r="P71" i="4"/>
  <c r="P70" i="4"/>
  <c r="P69" i="4"/>
  <c r="Y23" i="4"/>
  <c r="Y22" i="4"/>
  <c r="Y21" i="4"/>
  <c r="W59" i="4"/>
  <c r="W58" i="4"/>
  <c r="W57" i="4"/>
  <c r="W50" i="4"/>
  <c r="W49" i="4"/>
  <c r="W48" i="4"/>
  <c r="W41" i="4"/>
  <c r="W40" i="4"/>
  <c r="W39" i="4"/>
  <c r="W32" i="4"/>
  <c r="W31" i="4"/>
  <c r="W30" i="4"/>
  <c r="W23" i="4"/>
  <c r="W22" i="4"/>
  <c r="W21" i="4"/>
  <c r="W29" i="4" l="1"/>
  <c r="W38" i="4" s="1"/>
  <c r="W47" i="4" s="1"/>
  <c r="W56" i="4" s="1"/>
  <c r="W79" i="4"/>
  <c r="Y79" i="4" s="1"/>
  <c r="N21" i="4"/>
  <c r="N20" i="4"/>
  <c r="W82" i="4"/>
  <c r="W81" i="4"/>
  <c r="W80" i="4"/>
  <c r="N89" i="4"/>
  <c r="N88" i="4"/>
  <c r="N80" i="4"/>
  <c r="N79" i="4"/>
  <c r="Q78" i="4"/>
  <c r="N95" i="1"/>
  <c r="N85" i="1"/>
  <c r="N86" i="1"/>
  <c r="N87" i="1"/>
  <c r="N88" i="1"/>
  <c r="N89" i="1"/>
  <c r="N90" i="1"/>
  <c r="N91" i="1"/>
  <c r="N92" i="1"/>
  <c r="N93" i="1"/>
  <c r="N94" i="1"/>
  <c r="N84" i="1"/>
  <c r="N83" i="1"/>
  <c r="W90" i="4" l="1"/>
  <c r="Y81" i="4"/>
  <c r="W91" i="4"/>
  <c r="Y82" i="4"/>
  <c r="W88" i="4"/>
  <c r="W89" i="4"/>
  <c r="Y80" i="4"/>
  <c r="H13" i="1"/>
  <c r="W98" i="4" l="1"/>
  <c r="Y89" i="4"/>
  <c r="W97" i="4"/>
  <c r="Y88" i="4"/>
  <c r="W99" i="4"/>
  <c r="Y90" i="4"/>
  <c r="W100" i="4"/>
  <c r="Y91" i="4"/>
  <c r="J19" i="1"/>
  <c r="N30" i="4"/>
  <c r="N39" i="4" s="1"/>
  <c r="N29" i="4"/>
  <c r="N38" i="4" s="1"/>
  <c r="N71" i="4"/>
  <c r="N70" i="4"/>
  <c r="O20" i="4"/>
  <c r="O21" i="4"/>
  <c r="N19" i="4"/>
  <c r="N28" i="4" s="1"/>
  <c r="N69" i="4"/>
  <c r="N78" i="4" s="1"/>
  <c r="N87" i="4" s="1"/>
  <c r="M79" i="4"/>
  <c r="O79" i="4"/>
  <c r="M80" i="4"/>
  <c r="O80" i="4"/>
  <c r="L70" i="4"/>
  <c r="M70" i="4"/>
  <c r="O70" i="4"/>
  <c r="L71" i="4"/>
  <c r="M71" i="4"/>
  <c r="O71" i="4"/>
  <c r="W108" i="4" l="1"/>
  <c r="Y108" i="4" s="1"/>
  <c r="Y99" i="4"/>
  <c r="W107" i="4"/>
  <c r="Y107" i="4" s="1"/>
  <c r="Y98" i="4"/>
  <c r="W109" i="4"/>
  <c r="Y109" i="4" s="1"/>
  <c r="Y100" i="4"/>
  <c r="W106" i="4"/>
  <c r="Y106" i="4" s="1"/>
  <c r="Y97" i="4"/>
  <c r="N98" i="4"/>
  <c r="P79" i="4"/>
  <c r="Q79" i="4" s="1"/>
  <c r="P80" i="4"/>
  <c r="Q80" i="4" s="1"/>
  <c r="N47" i="4"/>
  <c r="N56" i="4" s="1"/>
  <c r="N48" i="4"/>
  <c r="N57" i="4" s="1"/>
  <c r="N37" i="4"/>
  <c r="N97" i="4" l="1"/>
  <c r="N107" i="4"/>
  <c r="N46" i="4"/>
  <c r="N96" i="4"/>
  <c r="K13" i="1"/>
  <c r="L13" i="1"/>
  <c r="J13" i="1"/>
  <c r="I13" i="1"/>
  <c r="N106" i="4" l="1"/>
  <c r="N55" i="4"/>
  <c r="N105" i="4"/>
  <c r="T32" i="3"/>
  <c r="Q32" i="3"/>
  <c r="N32" i="3"/>
  <c r="K32" i="3"/>
  <c r="R26" i="3"/>
  <c r="R25" i="3"/>
  <c r="O26" i="3"/>
  <c r="O25" i="3"/>
  <c r="L26" i="3"/>
  <c r="L25" i="3"/>
  <c r="I26" i="3"/>
  <c r="I25" i="3"/>
  <c r="L25" i="1"/>
  <c r="K25" i="1"/>
  <c r="M20" i="4" l="1"/>
  <c r="P20" i="4" s="1"/>
  <c r="M21" i="4"/>
  <c r="P21" i="4" s="1"/>
  <c r="M19" i="4"/>
  <c r="P19" i="4" s="1"/>
  <c r="D16" i="4"/>
  <c r="D66" i="4"/>
  <c r="H18" i="1"/>
  <c r="I18" i="1" s="1"/>
  <c r="J18" i="1" s="1"/>
  <c r="H12" i="1"/>
  <c r="H24" i="1"/>
  <c r="I24" i="1" s="1"/>
  <c r="J24" i="1" s="1"/>
  <c r="K24" i="1" s="1"/>
  <c r="L24" i="1" s="1"/>
  <c r="L43" i="1"/>
  <c r="I6" i="5" s="1"/>
  <c r="K43" i="1"/>
  <c r="H6" i="5" s="1"/>
  <c r="J43" i="1"/>
  <c r="G6" i="5" s="1"/>
  <c r="I43" i="1"/>
  <c r="F6" i="5" s="1"/>
  <c r="H14" i="1"/>
  <c r="I14" i="1" s="1"/>
  <c r="J14" i="1" s="1"/>
  <c r="K14" i="1" s="1"/>
  <c r="L14" i="1" s="1"/>
  <c r="H19" i="1"/>
  <c r="I19" i="1" s="1"/>
  <c r="H20" i="1"/>
  <c r="I20" i="1" s="1"/>
  <c r="J20" i="1" s="1"/>
  <c r="K20" i="1" s="1"/>
  <c r="L20" i="1" s="1"/>
  <c r="H21" i="1"/>
  <c r="I21" i="1" s="1"/>
  <c r="J21" i="1" s="1"/>
  <c r="K21" i="1" s="1"/>
  <c r="L21" i="1" s="1"/>
  <c r="H22" i="1"/>
  <c r="I22" i="1" s="1"/>
  <c r="J22" i="1" s="1"/>
  <c r="K22" i="1" s="1"/>
  <c r="L22" i="1" s="1"/>
  <c r="H23" i="1"/>
  <c r="I23" i="1" s="1"/>
  <c r="J23" i="1" s="1"/>
  <c r="K23" i="1" s="1"/>
  <c r="L23" i="1" s="1"/>
  <c r="H25" i="1"/>
  <c r="I25" i="1" s="1"/>
  <c r="J25" i="1" s="1"/>
  <c r="H43" i="1"/>
  <c r="O28" i="4"/>
  <c r="O29" i="4"/>
  <c r="O30" i="4"/>
  <c r="O31" i="4"/>
  <c r="R79" i="4"/>
  <c r="R80" i="4"/>
  <c r="O37" i="4"/>
  <c r="O38" i="4"/>
  <c r="O39" i="4"/>
  <c r="O40" i="4"/>
  <c r="O46" i="4"/>
  <c r="O47" i="4"/>
  <c r="O48" i="4"/>
  <c r="O49" i="4"/>
  <c r="O55" i="4"/>
  <c r="O56" i="4"/>
  <c r="O57" i="4"/>
  <c r="O58" i="4"/>
  <c r="O19" i="4"/>
  <c r="O22" i="4"/>
  <c r="H32" i="3"/>
  <c r="D19" i="3"/>
  <c r="C19" i="3"/>
  <c r="D18" i="3"/>
  <c r="C18" i="3"/>
  <c r="D17" i="3"/>
  <c r="C17" i="3"/>
  <c r="D26" i="3"/>
  <c r="C26" i="3"/>
  <c r="D25" i="3"/>
  <c r="C25" i="3"/>
  <c r="D8" i="3"/>
  <c r="C8" i="3"/>
  <c r="D7" i="3"/>
  <c r="C7" i="3"/>
  <c r="D6" i="3"/>
  <c r="C6" i="3"/>
  <c r="B4" i="5"/>
  <c r="H15" i="1"/>
  <c r="I15" i="1" s="1"/>
  <c r="H16" i="1"/>
  <c r="I16" i="1" s="1"/>
  <c r="J16" i="1" s="1"/>
  <c r="H17" i="1"/>
  <c r="I17" i="1" s="1"/>
  <c r="J17" i="1" s="1"/>
  <c r="K17" i="1" s="1"/>
  <c r="C40" i="2"/>
  <c r="M22" i="4"/>
  <c r="P22" i="4"/>
  <c r="G40" i="2"/>
  <c r="F40" i="2"/>
  <c r="E40" i="2"/>
  <c r="D40" i="2"/>
  <c r="D19" i="4"/>
  <c r="D20" i="4"/>
  <c r="D21" i="4"/>
  <c r="D22" i="4"/>
  <c r="Y29" i="4"/>
  <c r="Y38" i="4" s="1"/>
  <c r="Y47" i="4" s="1"/>
  <c r="Y56" i="4" s="1"/>
  <c r="Z56" i="4" s="1"/>
  <c r="AA56" i="4" s="1"/>
  <c r="V20" i="4"/>
  <c r="X29" i="4"/>
  <c r="N22" i="4"/>
  <c r="N31" i="4"/>
  <c r="N40" i="4" s="1"/>
  <c r="M31" i="4"/>
  <c r="E19" i="4"/>
  <c r="E20" i="4"/>
  <c r="E21" i="4"/>
  <c r="E22" i="4"/>
  <c r="X38" i="4"/>
  <c r="M40" i="4"/>
  <c r="F19" i="4"/>
  <c r="F20" i="4"/>
  <c r="F21" i="4"/>
  <c r="F22" i="4"/>
  <c r="X47" i="4"/>
  <c r="G19" i="4"/>
  <c r="G20" i="4"/>
  <c r="G21" i="4"/>
  <c r="G22" i="4"/>
  <c r="X56" i="4"/>
  <c r="M58" i="4"/>
  <c r="C19" i="4"/>
  <c r="C20" i="4"/>
  <c r="C21" i="4"/>
  <c r="C22" i="4"/>
  <c r="X20" i="4"/>
  <c r="D32" i="3"/>
  <c r="C32" i="3"/>
  <c r="D31" i="3"/>
  <c r="H31" i="3" s="1"/>
  <c r="K31" i="3" s="1"/>
  <c r="N31" i="3" s="1"/>
  <c r="Q31" i="3" s="1"/>
  <c r="T31" i="3" s="1"/>
  <c r="C31" i="3"/>
  <c r="E26" i="3"/>
  <c r="E25" i="3"/>
  <c r="D24" i="3"/>
  <c r="C24" i="3"/>
  <c r="E24" i="3"/>
  <c r="E18" i="3"/>
  <c r="E19" i="3"/>
  <c r="E17" i="3"/>
  <c r="E7" i="3"/>
  <c r="E8" i="3"/>
  <c r="E6" i="3"/>
  <c r="C69" i="4"/>
  <c r="C70" i="4"/>
  <c r="C71" i="4"/>
  <c r="C72" i="4"/>
  <c r="N72" i="4"/>
  <c r="P72" i="4" s="1"/>
  <c r="M72" i="4"/>
  <c r="O72" i="4"/>
  <c r="Z69" i="4"/>
  <c r="AA69" i="4" s="1"/>
  <c r="V69" i="4"/>
  <c r="X69" i="4"/>
  <c r="D69" i="4"/>
  <c r="D70" i="4"/>
  <c r="D71" i="4"/>
  <c r="D72" i="4"/>
  <c r="M78" i="4"/>
  <c r="P78" i="4" s="1"/>
  <c r="O78" i="4"/>
  <c r="M81" i="4"/>
  <c r="O81" i="4"/>
  <c r="Z79" i="4"/>
  <c r="V79" i="4"/>
  <c r="X79" i="4"/>
  <c r="E69" i="4"/>
  <c r="E70" i="4"/>
  <c r="E71" i="4"/>
  <c r="E72" i="4"/>
  <c r="M90" i="4"/>
  <c r="O90" i="4"/>
  <c r="V88" i="4"/>
  <c r="X88" i="4"/>
  <c r="F69" i="4"/>
  <c r="F70" i="4"/>
  <c r="F71" i="4"/>
  <c r="F72" i="4"/>
  <c r="M99" i="4"/>
  <c r="O99" i="4"/>
  <c r="V97" i="4"/>
  <c r="X97" i="4"/>
  <c r="G69" i="4"/>
  <c r="G70" i="4"/>
  <c r="G71" i="4"/>
  <c r="G72" i="4"/>
  <c r="M108" i="4"/>
  <c r="O108" i="4"/>
  <c r="V106" i="4"/>
  <c r="X106" i="4"/>
  <c r="N23" i="4"/>
  <c r="N32" i="4" s="1"/>
  <c r="M32" i="4"/>
  <c r="O32" i="4"/>
  <c r="N24" i="4"/>
  <c r="N33" i="4" s="1"/>
  <c r="M33" i="4"/>
  <c r="O33" i="4"/>
  <c r="M41" i="4"/>
  <c r="O41" i="4"/>
  <c r="M42" i="4"/>
  <c r="O42" i="4"/>
  <c r="O50" i="4"/>
  <c r="O51" i="4"/>
  <c r="M59" i="4"/>
  <c r="O59" i="4"/>
  <c r="M60" i="4"/>
  <c r="O60" i="4"/>
  <c r="F14" i="5"/>
  <c r="G14" i="5"/>
  <c r="H14" i="5"/>
  <c r="I14" i="5"/>
  <c r="E14" i="5"/>
  <c r="F11" i="5"/>
  <c r="G11" i="5"/>
  <c r="H11" i="5"/>
  <c r="I11" i="5"/>
  <c r="E11" i="5"/>
  <c r="B49" i="1"/>
  <c r="C73" i="4"/>
  <c r="D73" i="4"/>
  <c r="E73" i="4"/>
  <c r="F73" i="4"/>
  <c r="G73" i="4"/>
  <c r="C74" i="4"/>
  <c r="D74" i="4"/>
  <c r="E74" i="4"/>
  <c r="F74" i="4"/>
  <c r="G74" i="4"/>
  <c r="C75" i="4"/>
  <c r="D75" i="4"/>
  <c r="E75" i="4"/>
  <c r="F75" i="4"/>
  <c r="G75" i="4"/>
  <c r="C76" i="4"/>
  <c r="D76" i="4"/>
  <c r="E76" i="4"/>
  <c r="F76" i="4"/>
  <c r="G76" i="4"/>
  <c r="C77" i="4"/>
  <c r="D77" i="4"/>
  <c r="E77" i="4"/>
  <c r="F77" i="4"/>
  <c r="G77" i="4"/>
  <c r="C78" i="4"/>
  <c r="D78" i="4"/>
  <c r="E78" i="4"/>
  <c r="F78" i="4"/>
  <c r="G78" i="4"/>
  <c r="C79" i="4"/>
  <c r="D79" i="4"/>
  <c r="E79" i="4"/>
  <c r="F79" i="4"/>
  <c r="G79" i="4"/>
  <c r="C80" i="4"/>
  <c r="D80" i="4"/>
  <c r="E80" i="4"/>
  <c r="F80" i="4"/>
  <c r="G80" i="4"/>
  <c r="C81" i="4"/>
  <c r="D81" i="4"/>
  <c r="E81" i="4"/>
  <c r="F81" i="4"/>
  <c r="G81" i="4"/>
  <c r="U107" i="4"/>
  <c r="V107" i="4"/>
  <c r="X107" i="4"/>
  <c r="U108" i="4"/>
  <c r="V108" i="4"/>
  <c r="X108" i="4"/>
  <c r="U109" i="4"/>
  <c r="V109" i="4"/>
  <c r="X109" i="4"/>
  <c r="U106" i="4"/>
  <c r="U98" i="4"/>
  <c r="V98" i="4"/>
  <c r="X98" i="4"/>
  <c r="U99" i="4"/>
  <c r="V99" i="4"/>
  <c r="X99" i="4"/>
  <c r="U100" i="4"/>
  <c r="V100" i="4"/>
  <c r="X100" i="4"/>
  <c r="U97" i="4"/>
  <c r="U89" i="4"/>
  <c r="V89" i="4"/>
  <c r="X89" i="4"/>
  <c r="U90" i="4"/>
  <c r="V90" i="4"/>
  <c r="X90" i="4"/>
  <c r="U91" i="4"/>
  <c r="V91" i="4"/>
  <c r="X91" i="4"/>
  <c r="U88" i="4"/>
  <c r="U80" i="4"/>
  <c r="V80" i="4"/>
  <c r="X80" i="4"/>
  <c r="U81" i="4"/>
  <c r="V81" i="4"/>
  <c r="X81" i="4"/>
  <c r="U82" i="4"/>
  <c r="V82" i="4"/>
  <c r="X82" i="4"/>
  <c r="U79" i="4"/>
  <c r="U70" i="4"/>
  <c r="V70" i="4"/>
  <c r="X70" i="4"/>
  <c r="U71" i="4"/>
  <c r="V71" i="4"/>
  <c r="Z71" i="4"/>
  <c r="X71" i="4"/>
  <c r="U72" i="4"/>
  <c r="V72" i="4"/>
  <c r="X72" i="4"/>
  <c r="U69" i="4"/>
  <c r="N91" i="4"/>
  <c r="P91" i="4" s="1"/>
  <c r="N82" i="4"/>
  <c r="P82" i="4" s="1"/>
  <c r="Q89" i="4"/>
  <c r="R89" i="4" s="1"/>
  <c r="O105" i="4"/>
  <c r="M105" i="4"/>
  <c r="P105" i="4" s="1"/>
  <c r="L105" i="4"/>
  <c r="Q70" i="4"/>
  <c r="R70" i="4" s="1"/>
  <c r="Q71" i="4"/>
  <c r="R71" i="4" s="1"/>
  <c r="L109" i="4"/>
  <c r="M109" i="4"/>
  <c r="O109" i="4"/>
  <c r="L110" i="4"/>
  <c r="M110" i="4"/>
  <c r="O110" i="4"/>
  <c r="L108" i="4"/>
  <c r="L107" i="4"/>
  <c r="M107" i="4"/>
  <c r="P107" i="4" s="1"/>
  <c r="O107" i="4"/>
  <c r="O106" i="4"/>
  <c r="M106" i="4"/>
  <c r="P106" i="4" s="1"/>
  <c r="L106" i="4"/>
  <c r="L100" i="4"/>
  <c r="M100" i="4"/>
  <c r="O100" i="4"/>
  <c r="L101" i="4"/>
  <c r="M101" i="4"/>
  <c r="O101" i="4"/>
  <c r="L99" i="4"/>
  <c r="O98" i="4"/>
  <c r="M98" i="4"/>
  <c r="P98" i="4" s="1"/>
  <c r="L98" i="4"/>
  <c r="O97" i="4"/>
  <c r="M97" i="4"/>
  <c r="P97" i="4" s="1"/>
  <c r="L97" i="4"/>
  <c r="O96" i="4"/>
  <c r="M96" i="4"/>
  <c r="P96" i="4" s="1"/>
  <c r="L96" i="4"/>
  <c r="L92" i="4"/>
  <c r="M92" i="4"/>
  <c r="O92" i="4"/>
  <c r="O91" i="4"/>
  <c r="M91" i="4"/>
  <c r="L91" i="4"/>
  <c r="L90" i="4"/>
  <c r="L89" i="4"/>
  <c r="M89" i="4"/>
  <c r="P89" i="4" s="1"/>
  <c r="O89" i="4"/>
  <c r="O88" i="4"/>
  <c r="M88" i="4"/>
  <c r="P88" i="4" s="1"/>
  <c r="L88" i="4"/>
  <c r="O87" i="4"/>
  <c r="M87" i="4"/>
  <c r="P87" i="4" s="1"/>
  <c r="L87" i="4"/>
  <c r="M82" i="4"/>
  <c r="O82" i="4"/>
  <c r="M83" i="4"/>
  <c r="O83" i="4"/>
  <c r="L83" i="4"/>
  <c r="L82" i="4"/>
  <c r="L81" i="4"/>
  <c r="L80" i="4"/>
  <c r="L79" i="4"/>
  <c r="L78" i="4"/>
  <c r="O74" i="4"/>
  <c r="O73" i="4"/>
  <c r="M74" i="4"/>
  <c r="M73" i="4"/>
  <c r="P73" i="4" s="1"/>
  <c r="N73" i="4"/>
  <c r="N74" i="4"/>
  <c r="P74" i="4" s="1"/>
  <c r="M69" i="4"/>
  <c r="L74" i="4"/>
  <c r="L73" i="4"/>
  <c r="L72" i="4"/>
  <c r="O69" i="4"/>
  <c r="Q69" i="4"/>
  <c r="L69" i="4"/>
  <c r="Y30" i="4"/>
  <c r="Y39" i="4" s="1"/>
  <c r="Y48" i="4" s="1"/>
  <c r="Y57" i="4" s="1"/>
  <c r="Z57" i="4" s="1"/>
  <c r="V21" i="4"/>
  <c r="X57" i="4"/>
  <c r="Y31" i="4"/>
  <c r="Y40" i="4" s="1"/>
  <c r="Y49" i="4" s="1"/>
  <c r="Y58" i="4" s="1"/>
  <c r="Z58" i="4" s="1"/>
  <c r="V22" i="4"/>
  <c r="X58" i="4"/>
  <c r="Y32" i="4"/>
  <c r="Y41" i="4" s="1"/>
  <c r="Y50" i="4" s="1"/>
  <c r="Y59" i="4" s="1"/>
  <c r="Z59" i="4" s="1"/>
  <c r="V23" i="4"/>
  <c r="X59" i="4"/>
  <c r="U57" i="4"/>
  <c r="V57" i="4"/>
  <c r="U58" i="4"/>
  <c r="V58" i="4"/>
  <c r="U59" i="4"/>
  <c r="V59" i="4"/>
  <c r="V56" i="4"/>
  <c r="U56" i="4"/>
  <c r="X48" i="4"/>
  <c r="X49" i="4"/>
  <c r="X50" i="4"/>
  <c r="U48" i="4"/>
  <c r="V48" i="4"/>
  <c r="U49" i="4"/>
  <c r="V49" i="4"/>
  <c r="U50" i="4"/>
  <c r="V50" i="4"/>
  <c r="V47" i="4"/>
  <c r="U47" i="4"/>
  <c r="X39" i="4"/>
  <c r="X40" i="4"/>
  <c r="X41" i="4"/>
  <c r="U39" i="4"/>
  <c r="V39" i="4"/>
  <c r="U40" i="4"/>
  <c r="V40" i="4"/>
  <c r="U41" i="4"/>
  <c r="V41" i="4"/>
  <c r="V38" i="4"/>
  <c r="U38" i="4"/>
  <c r="X30" i="4"/>
  <c r="X31" i="4"/>
  <c r="X32" i="4"/>
  <c r="U30" i="4"/>
  <c r="V30" i="4"/>
  <c r="U31" i="4"/>
  <c r="V31" i="4"/>
  <c r="U32" i="4"/>
  <c r="V32" i="4"/>
  <c r="V29" i="4"/>
  <c r="U29" i="4"/>
  <c r="X21" i="4"/>
  <c r="X22" i="4"/>
  <c r="Z22" i="4" s="1"/>
  <c r="X23" i="4"/>
  <c r="Z23" i="4" s="1"/>
  <c r="U21" i="4"/>
  <c r="U22" i="4"/>
  <c r="U23" i="4"/>
  <c r="U20" i="4"/>
  <c r="C23" i="4"/>
  <c r="C24" i="4"/>
  <c r="C25" i="4"/>
  <c r="C26" i="4"/>
  <c r="C27" i="4"/>
  <c r="C28" i="4"/>
  <c r="C29" i="4"/>
  <c r="C30" i="4"/>
  <c r="C31" i="4"/>
  <c r="D23" i="4"/>
  <c r="D24" i="4"/>
  <c r="D25" i="4"/>
  <c r="D26" i="4"/>
  <c r="D27" i="4"/>
  <c r="D28" i="4"/>
  <c r="D29" i="4"/>
  <c r="D30" i="4"/>
  <c r="D31" i="4"/>
  <c r="E23" i="4"/>
  <c r="E24" i="4"/>
  <c r="E25" i="4"/>
  <c r="E26" i="4"/>
  <c r="E27" i="4"/>
  <c r="E28" i="4"/>
  <c r="E29" i="4"/>
  <c r="E30" i="4"/>
  <c r="E31" i="4"/>
  <c r="F23" i="4"/>
  <c r="F24" i="4"/>
  <c r="F25" i="4"/>
  <c r="F26" i="4"/>
  <c r="F27" i="4"/>
  <c r="F28" i="4"/>
  <c r="F29" i="4"/>
  <c r="F30" i="4"/>
  <c r="F31" i="4"/>
  <c r="G23" i="4"/>
  <c r="G24" i="4"/>
  <c r="G25" i="4"/>
  <c r="G26" i="4"/>
  <c r="G27" i="4"/>
  <c r="G28" i="4"/>
  <c r="G29" i="4"/>
  <c r="G30" i="4"/>
  <c r="G31" i="4"/>
  <c r="M24" i="4"/>
  <c r="P24" i="4"/>
  <c r="M23" i="4"/>
  <c r="P23" i="4"/>
  <c r="M57" i="4"/>
  <c r="P57" i="4" s="1"/>
  <c r="M56" i="4"/>
  <c r="P56" i="4" s="1"/>
  <c r="Q56" i="4" s="1"/>
  <c r="M55" i="4"/>
  <c r="P55" i="4" s="1"/>
  <c r="M51" i="4"/>
  <c r="M50" i="4"/>
  <c r="M49" i="4"/>
  <c r="M48" i="4"/>
  <c r="P48" i="4" s="1"/>
  <c r="Q48" i="4" s="1"/>
  <c r="M47" i="4"/>
  <c r="P47" i="4" s="1"/>
  <c r="Q47" i="4" s="1"/>
  <c r="M46" i="4"/>
  <c r="P46" i="4" s="1"/>
  <c r="M39" i="4"/>
  <c r="P39" i="4" s="1"/>
  <c r="Q39" i="4" s="1"/>
  <c r="M38" i="4"/>
  <c r="P38" i="4" s="1"/>
  <c r="M37" i="4"/>
  <c r="P37" i="4" s="1"/>
  <c r="M30" i="4"/>
  <c r="P30" i="4" s="1"/>
  <c r="Q30" i="4" s="1"/>
  <c r="M29" i="4"/>
  <c r="P29" i="4" s="1"/>
  <c r="M28" i="4"/>
  <c r="P28" i="4" s="1"/>
  <c r="L60" i="4"/>
  <c r="L59" i="4"/>
  <c r="L58" i="4"/>
  <c r="L57" i="4"/>
  <c r="L56" i="4"/>
  <c r="L55" i="4"/>
  <c r="L51" i="4"/>
  <c r="L50" i="4"/>
  <c r="L49" i="4"/>
  <c r="L48" i="4"/>
  <c r="L47" i="4"/>
  <c r="L46" i="4"/>
  <c r="L42" i="4"/>
  <c r="L41" i="4"/>
  <c r="L40" i="4"/>
  <c r="L39" i="4"/>
  <c r="L38" i="4"/>
  <c r="L37" i="4"/>
  <c r="L33" i="4"/>
  <c r="L32" i="4"/>
  <c r="L31" i="4"/>
  <c r="L30" i="4"/>
  <c r="L29" i="4"/>
  <c r="L28" i="4"/>
  <c r="O24" i="4"/>
  <c r="O23" i="4"/>
  <c r="Q23" i="4" s="1"/>
  <c r="L24" i="4"/>
  <c r="L23" i="4"/>
  <c r="L22" i="4"/>
  <c r="N63" i="1"/>
  <c r="N64" i="1"/>
  <c r="N65" i="1"/>
  <c r="N66" i="1"/>
  <c r="N67" i="1"/>
  <c r="N68" i="1"/>
  <c r="N69" i="1"/>
  <c r="N70" i="1"/>
  <c r="N71" i="1"/>
  <c r="N72" i="1"/>
  <c r="N73" i="1"/>
  <c r="N74" i="1"/>
  <c r="N62" i="1"/>
  <c r="L21" i="4"/>
  <c r="L20" i="4"/>
  <c r="L19" i="4"/>
  <c r="B46" i="1"/>
  <c r="N96" i="1"/>
  <c r="M96" i="1"/>
  <c r="L96" i="1"/>
  <c r="K96" i="1"/>
  <c r="J96" i="1"/>
  <c r="I96" i="1"/>
  <c r="J75" i="1"/>
  <c r="K75" i="1"/>
  <c r="L75" i="1"/>
  <c r="M75" i="1"/>
  <c r="I75" i="1"/>
  <c r="D10" i="3"/>
  <c r="C10" i="3"/>
  <c r="E10" i="3"/>
  <c r="D11" i="3"/>
  <c r="C11" i="3"/>
  <c r="E11" i="3"/>
  <c r="D25" i="2"/>
  <c r="E25" i="2"/>
  <c r="F25" i="2"/>
  <c r="G25" i="2"/>
  <c r="D26" i="2"/>
  <c r="E26" i="2"/>
  <c r="F26" i="2"/>
  <c r="G26" i="2"/>
  <c r="D27" i="2"/>
  <c r="E27" i="2"/>
  <c r="F27" i="2"/>
  <c r="G27" i="2"/>
  <c r="D28" i="2"/>
  <c r="E28" i="2"/>
  <c r="F28" i="2"/>
  <c r="C28" i="2"/>
  <c r="G28" i="2"/>
  <c r="C25" i="2"/>
  <c r="C26" i="2"/>
  <c r="C27" i="2"/>
  <c r="C24" i="2"/>
  <c r="D24" i="2"/>
  <c r="E24" i="2"/>
  <c r="F24" i="2"/>
  <c r="G24" i="2"/>
  <c r="D19" i="2"/>
  <c r="E19" i="2"/>
  <c r="F19" i="2"/>
  <c r="G19" i="2"/>
  <c r="C19" i="2"/>
  <c r="D18" i="2"/>
  <c r="E18" i="2"/>
  <c r="F18" i="2"/>
  <c r="G18" i="2"/>
  <c r="C18" i="2"/>
  <c r="D17" i="2"/>
  <c r="E17" i="2"/>
  <c r="C17" i="2"/>
  <c r="F17" i="2"/>
  <c r="G17" i="2"/>
  <c r="D16" i="2"/>
  <c r="E16" i="2"/>
  <c r="C16" i="2"/>
  <c r="F16" i="2"/>
  <c r="G16" i="2"/>
  <c r="D15" i="2"/>
  <c r="E15" i="2"/>
  <c r="F15" i="2"/>
  <c r="G15" i="2"/>
  <c r="C15" i="2"/>
  <c r="D14" i="2"/>
  <c r="E14" i="2"/>
  <c r="F14" i="2"/>
  <c r="G14" i="2"/>
  <c r="C14" i="2"/>
  <c r="D13" i="2"/>
  <c r="E13" i="2"/>
  <c r="C13" i="2"/>
  <c r="F13" i="2"/>
  <c r="G13" i="2"/>
  <c r="D12" i="2"/>
  <c r="E12" i="2"/>
  <c r="F12" i="2"/>
  <c r="G12" i="2"/>
  <c r="C12" i="2"/>
  <c r="D11" i="2"/>
  <c r="E11" i="2"/>
  <c r="F11" i="2"/>
  <c r="G11" i="2"/>
  <c r="C11" i="2"/>
  <c r="D10" i="2"/>
  <c r="E10" i="2"/>
  <c r="F10" i="2"/>
  <c r="G10" i="2"/>
  <c r="C10" i="2"/>
  <c r="B32" i="3"/>
  <c r="B31" i="3"/>
  <c r="D12" i="3"/>
  <c r="C12" i="3"/>
  <c r="E12" i="3"/>
  <c r="M37" i="1"/>
  <c r="B11" i="3"/>
  <c r="B25" i="3"/>
  <c r="B26" i="3"/>
  <c r="B24" i="3"/>
  <c r="B18" i="3"/>
  <c r="B19" i="3"/>
  <c r="B17" i="3"/>
  <c r="B12" i="3"/>
  <c r="B10" i="3"/>
  <c r="B8" i="3"/>
  <c r="B7" i="3"/>
  <c r="B6" i="3"/>
  <c r="B41" i="1"/>
  <c r="B42" i="1"/>
  <c r="M40" i="1"/>
  <c r="M41" i="1"/>
  <c r="M42" i="1"/>
  <c r="M29" i="1"/>
  <c r="M30" i="1"/>
  <c r="M31" i="1"/>
  <c r="M32" i="1"/>
  <c r="M33" i="1"/>
  <c r="M34" i="1"/>
  <c r="M35" i="1"/>
  <c r="M36" i="1"/>
  <c r="M38" i="1"/>
  <c r="M39" i="1"/>
  <c r="M28" i="1"/>
  <c r="H72" i="4" l="1"/>
  <c r="F10" i="3"/>
  <c r="G10" i="3" s="1"/>
  <c r="H26" i="2"/>
  <c r="J11" i="5"/>
  <c r="H27" i="2"/>
  <c r="H14" i="2"/>
  <c r="H28" i="2"/>
  <c r="H73" i="4"/>
  <c r="Z39" i="4"/>
  <c r="Z32" i="4"/>
  <c r="AA32" i="4" s="1"/>
  <c r="Z31" i="4"/>
  <c r="Q21" i="4"/>
  <c r="R21" i="4" s="1"/>
  <c r="H81" i="4"/>
  <c r="H77" i="4"/>
  <c r="E88" i="4"/>
  <c r="H78" i="4"/>
  <c r="H74" i="4"/>
  <c r="F88" i="4"/>
  <c r="D88" i="4"/>
  <c r="H79" i="4"/>
  <c r="H75" i="4"/>
  <c r="H70" i="4"/>
  <c r="H80" i="4"/>
  <c r="H76" i="4"/>
  <c r="G88" i="4"/>
  <c r="H23" i="4"/>
  <c r="H29" i="4"/>
  <c r="H27" i="4"/>
  <c r="H21" i="4"/>
  <c r="H20" i="4"/>
  <c r="H24" i="4"/>
  <c r="H30" i="4"/>
  <c r="D38" i="4"/>
  <c r="H28" i="4"/>
  <c r="H26" i="4"/>
  <c r="H25" i="4"/>
  <c r="H31" i="4"/>
  <c r="C38" i="4"/>
  <c r="H22" i="4"/>
  <c r="Q98" i="4"/>
  <c r="R98" i="4" s="1"/>
  <c r="Z30" i="4"/>
  <c r="AA30" i="4" s="1"/>
  <c r="Z47" i="4"/>
  <c r="AA47" i="4" s="1"/>
  <c r="Z38" i="4"/>
  <c r="AA38" i="4" s="1"/>
  <c r="Z29" i="4"/>
  <c r="AA29" i="4" s="1"/>
  <c r="Z21" i="4"/>
  <c r="AA21" i="4" s="1"/>
  <c r="Z20" i="4"/>
  <c r="AA20" i="4" s="1"/>
  <c r="Z40" i="4"/>
  <c r="AA40" i="4" s="1"/>
  <c r="Q73" i="4"/>
  <c r="R73" i="4"/>
  <c r="R82" i="4"/>
  <c r="Q82" i="4"/>
  <c r="Q74" i="4"/>
  <c r="R74" i="4" s="1"/>
  <c r="Q91" i="4"/>
  <c r="R91" i="4"/>
  <c r="R72" i="4"/>
  <c r="Q72" i="4"/>
  <c r="Q107" i="4"/>
  <c r="R107" i="4" s="1"/>
  <c r="AA79" i="4"/>
  <c r="Q88" i="4"/>
  <c r="R88" i="4" s="1"/>
  <c r="Q97" i="4"/>
  <c r="R97" i="4" s="1"/>
  <c r="Q106" i="4"/>
  <c r="R106" i="4" s="1"/>
  <c r="Z72" i="4"/>
  <c r="AA72" i="4" s="1"/>
  <c r="N100" i="4"/>
  <c r="N81" i="4"/>
  <c r="AA71" i="4"/>
  <c r="N83" i="4"/>
  <c r="Z70" i="4"/>
  <c r="AA70" i="4" s="1"/>
  <c r="N42" i="4"/>
  <c r="P33" i="4"/>
  <c r="N58" i="4"/>
  <c r="P58" i="4" s="1"/>
  <c r="P40" i="4"/>
  <c r="N49" i="4"/>
  <c r="P32" i="4"/>
  <c r="N41" i="4"/>
  <c r="R23" i="4"/>
  <c r="AA22" i="4"/>
  <c r="AA57" i="4"/>
  <c r="AA39" i="4"/>
  <c r="P31" i="4"/>
  <c r="Q22" i="4"/>
  <c r="R22" i="4" s="1"/>
  <c r="Q57" i="4"/>
  <c r="R57" i="4" s="1"/>
  <c r="Q38" i="4"/>
  <c r="R38" i="4" s="1"/>
  <c r="R56" i="4"/>
  <c r="R48" i="4"/>
  <c r="Z50" i="4"/>
  <c r="AA50" i="4" s="1"/>
  <c r="Z48" i="4"/>
  <c r="AA48" i="4" s="1"/>
  <c r="AA59" i="4"/>
  <c r="Q29" i="4"/>
  <c r="R29" i="4" s="1"/>
  <c r="Q20" i="4"/>
  <c r="R20" i="4" s="1"/>
  <c r="R47" i="4"/>
  <c r="R39" i="4"/>
  <c r="AA58" i="4"/>
  <c r="AA31" i="4"/>
  <c r="R30" i="4"/>
  <c r="Q24" i="4"/>
  <c r="R24" i="4" s="1"/>
  <c r="Z41" i="4"/>
  <c r="AA41" i="4" s="1"/>
  <c r="Z49" i="4"/>
  <c r="AA49" i="4" s="1"/>
  <c r="AA23" i="4"/>
  <c r="G38" i="4"/>
  <c r="F38" i="4"/>
  <c r="H12" i="2"/>
  <c r="H13" i="2"/>
  <c r="H16" i="2"/>
  <c r="H19" i="4"/>
  <c r="H69" i="4"/>
  <c r="N75" i="1"/>
  <c r="H71" i="4"/>
  <c r="C88" i="4"/>
  <c r="B48" i="1" s="1"/>
  <c r="H24" i="2"/>
  <c r="H25" i="2"/>
  <c r="E38" i="4"/>
  <c r="H18" i="2"/>
  <c r="H15" i="2"/>
  <c r="H17" i="2"/>
  <c r="J14" i="5"/>
  <c r="R69" i="4"/>
  <c r="Q19" i="4"/>
  <c r="R19" i="4" s="1"/>
  <c r="H10" i="2"/>
  <c r="H11" i="2"/>
  <c r="F12" i="3"/>
  <c r="I12" i="3" s="1"/>
  <c r="F24" i="3"/>
  <c r="I24" i="3" s="1"/>
  <c r="L24" i="3" s="1"/>
  <c r="O24" i="3" s="1"/>
  <c r="R24" i="3" s="1"/>
  <c r="I12" i="1"/>
  <c r="J12" i="1" s="1"/>
  <c r="K12" i="1" s="1"/>
  <c r="L12" i="1" s="1"/>
  <c r="K19" i="1"/>
  <c r="F7" i="3"/>
  <c r="I7" i="3" s="1"/>
  <c r="L7" i="3" s="1"/>
  <c r="O7" i="3" s="1"/>
  <c r="R7" i="3" s="1"/>
  <c r="M43" i="1"/>
  <c r="B43" i="1" s="1"/>
  <c r="H19" i="2"/>
  <c r="E6" i="5"/>
  <c r="J6" i="5" s="1"/>
  <c r="F17" i="3"/>
  <c r="I17" i="3" s="1"/>
  <c r="L17" i="3" s="1"/>
  <c r="O17" i="3" s="1"/>
  <c r="R17" i="3" s="1"/>
  <c r="G24" i="3"/>
  <c r="H24" i="3" s="1"/>
  <c r="F26" i="3"/>
  <c r="F25" i="3"/>
  <c r="G25" i="3" s="1"/>
  <c r="H25" i="3" s="1"/>
  <c r="F19" i="3"/>
  <c r="I19" i="3" s="1"/>
  <c r="L19" i="3" s="1"/>
  <c r="O19" i="3" s="1"/>
  <c r="R19" i="3" s="1"/>
  <c r="F18" i="3"/>
  <c r="F11" i="3"/>
  <c r="I11" i="3" s="1"/>
  <c r="F8" i="3"/>
  <c r="F6" i="3"/>
  <c r="I6" i="3" s="1"/>
  <c r="L6" i="3" s="1"/>
  <c r="O6" i="3" s="1"/>
  <c r="R6" i="3" s="1"/>
  <c r="M25" i="1"/>
  <c r="H34" i="3"/>
  <c r="C9" i="2" s="1"/>
  <c r="M24" i="1"/>
  <c r="M23" i="1"/>
  <c r="M21" i="1"/>
  <c r="M20" i="1"/>
  <c r="L17" i="1"/>
  <c r="M17" i="1" s="1"/>
  <c r="K16" i="1"/>
  <c r="L16" i="1" s="1"/>
  <c r="M16" i="1" s="1"/>
  <c r="J15" i="1"/>
  <c r="K15" i="1" s="1"/>
  <c r="L15" i="1" s="1"/>
  <c r="M14" i="1"/>
  <c r="H26" i="1"/>
  <c r="M13" i="1"/>
  <c r="M22" i="1"/>
  <c r="G12" i="3" l="1"/>
  <c r="H12" i="3" s="1"/>
  <c r="G8" i="3"/>
  <c r="H8" i="3" s="1"/>
  <c r="I8" i="3"/>
  <c r="L8" i="3" s="1"/>
  <c r="O8" i="3" s="1"/>
  <c r="R8" i="3" s="1"/>
  <c r="I10" i="3"/>
  <c r="H10" i="3"/>
  <c r="AA24" i="4"/>
  <c r="H88" i="4"/>
  <c r="H38" i="4"/>
  <c r="B45" i="1"/>
  <c r="AA73" i="4"/>
  <c r="AA33" i="4"/>
  <c r="AA60" i="4"/>
  <c r="AA42" i="4"/>
  <c r="AA51" i="4"/>
  <c r="P100" i="4"/>
  <c r="N109" i="4"/>
  <c r="P109" i="4" s="1"/>
  <c r="R75" i="4"/>
  <c r="P81" i="4"/>
  <c r="N90" i="4"/>
  <c r="P92" i="4"/>
  <c r="P83" i="4"/>
  <c r="N92" i="4"/>
  <c r="N101" i="4" s="1"/>
  <c r="R25" i="4"/>
  <c r="R33" i="4"/>
  <c r="Q33" i="4"/>
  <c r="N60" i="4"/>
  <c r="P60" i="4" s="1"/>
  <c r="N51" i="4"/>
  <c r="P42" i="4"/>
  <c r="Q40" i="4"/>
  <c r="R40" i="4" s="1"/>
  <c r="P49" i="4"/>
  <c r="P41" i="4"/>
  <c r="N50" i="4"/>
  <c r="N59" i="4"/>
  <c r="P59" i="4" s="1"/>
  <c r="Q31" i="4"/>
  <c r="R31" i="4" s="1"/>
  <c r="Q32" i="4"/>
  <c r="R32" i="4"/>
  <c r="Q58" i="4"/>
  <c r="R58" i="4" s="1"/>
  <c r="G19" i="3"/>
  <c r="H19" i="3" s="1"/>
  <c r="L19" i="1"/>
  <c r="M19" i="1" s="1"/>
  <c r="I26" i="1"/>
  <c r="K39" i="3" s="1"/>
  <c r="K18" i="1"/>
  <c r="L18" i="1" s="1"/>
  <c r="G17" i="3"/>
  <c r="H17" i="3" s="1"/>
  <c r="J17" i="3"/>
  <c r="K17" i="3" s="1"/>
  <c r="G7" i="3"/>
  <c r="H7" i="3" s="1"/>
  <c r="G18" i="3"/>
  <c r="I18" i="3"/>
  <c r="L18" i="3" s="1"/>
  <c r="O18" i="3" s="1"/>
  <c r="R18" i="3" s="1"/>
  <c r="M17" i="3"/>
  <c r="N17" i="3" s="1"/>
  <c r="M12" i="1"/>
  <c r="F28" i="3"/>
  <c r="C8" i="2" s="1"/>
  <c r="G26" i="3"/>
  <c r="F21" i="3"/>
  <c r="C7" i="2" s="1"/>
  <c r="G11" i="3"/>
  <c r="H11" i="3" s="1"/>
  <c r="F14" i="3"/>
  <c r="C6" i="2" s="1"/>
  <c r="G6" i="3"/>
  <c r="K34" i="3"/>
  <c r="D9" i="2" s="1"/>
  <c r="J26" i="3"/>
  <c r="K26" i="3" s="1"/>
  <c r="J24" i="3"/>
  <c r="J19" i="3"/>
  <c r="K19" i="3" s="1"/>
  <c r="P17" i="3"/>
  <c r="L12" i="3"/>
  <c r="J12" i="3"/>
  <c r="K12" i="3" s="1"/>
  <c r="L11" i="3"/>
  <c r="J11" i="3"/>
  <c r="K11" i="3" s="1"/>
  <c r="L10" i="3"/>
  <c r="M15" i="1"/>
  <c r="H45" i="1"/>
  <c r="H39" i="3"/>
  <c r="E7" i="5"/>
  <c r="J7" i="3"/>
  <c r="K7" i="3" s="1"/>
  <c r="J6" i="3"/>
  <c r="J8" i="3" l="1"/>
  <c r="K8" i="3" s="1"/>
  <c r="I14" i="3"/>
  <c r="D6" i="2" s="1"/>
  <c r="J10" i="3"/>
  <c r="K10" i="3" s="1"/>
  <c r="C89" i="4"/>
  <c r="B47" i="1" s="1"/>
  <c r="C39" i="4"/>
  <c r="B44" i="1" s="1"/>
  <c r="N99" i="4"/>
  <c r="P90" i="4"/>
  <c r="P101" i="4"/>
  <c r="N110" i="4"/>
  <c r="P110" i="4" s="1"/>
  <c r="Z88" i="4"/>
  <c r="AA88" i="4" s="1"/>
  <c r="Z80" i="4"/>
  <c r="AA80" i="4" s="1"/>
  <c r="Z81" i="4"/>
  <c r="AA81" i="4" s="1"/>
  <c r="Q83" i="4"/>
  <c r="R83" i="4" s="1"/>
  <c r="Q92" i="4"/>
  <c r="R92" i="4" s="1"/>
  <c r="Q81" i="4"/>
  <c r="R81" i="4"/>
  <c r="Q109" i="4"/>
  <c r="R109" i="4" s="1"/>
  <c r="Z82" i="4"/>
  <c r="AA82" i="4" s="1"/>
  <c r="Q100" i="4"/>
  <c r="R100" i="4"/>
  <c r="Q59" i="4"/>
  <c r="R59" i="4" s="1"/>
  <c r="Q60" i="4"/>
  <c r="R60" i="4" s="1"/>
  <c r="Q41" i="4"/>
  <c r="R41" i="4" s="1"/>
  <c r="P50" i="4"/>
  <c r="Q42" i="4"/>
  <c r="R42" i="4" s="1"/>
  <c r="P51" i="4"/>
  <c r="R49" i="4"/>
  <c r="Q49" i="4"/>
  <c r="L26" i="1"/>
  <c r="I7" i="5" s="1"/>
  <c r="M18" i="1"/>
  <c r="M26" i="1" s="1"/>
  <c r="B40" i="1" s="1"/>
  <c r="G14" i="3"/>
  <c r="C29" i="2" s="1"/>
  <c r="K26" i="1"/>
  <c r="K45" i="1" s="1"/>
  <c r="K52" i="1" s="1"/>
  <c r="F7" i="5"/>
  <c r="I45" i="1"/>
  <c r="I52" i="1" s="1"/>
  <c r="G21" i="3"/>
  <c r="J26" i="1"/>
  <c r="J45" i="1" s="1"/>
  <c r="J50" i="1" s="1"/>
  <c r="H18" i="3"/>
  <c r="H21" i="3" s="1"/>
  <c r="J18" i="3"/>
  <c r="K18" i="3" s="1"/>
  <c r="K21" i="3" s="1"/>
  <c r="I21" i="3"/>
  <c r="D7" i="2" s="1"/>
  <c r="G28" i="3"/>
  <c r="H26" i="3"/>
  <c r="H28" i="3" s="1"/>
  <c r="I28" i="3"/>
  <c r="D8" i="2" s="1"/>
  <c r="J25" i="3"/>
  <c r="K25" i="3" s="1"/>
  <c r="K24" i="3"/>
  <c r="L21" i="3"/>
  <c r="E7" i="2" s="1"/>
  <c r="Q17" i="3"/>
  <c r="F37" i="3"/>
  <c r="H6" i="3"/>
  <c r="H14" i="3" s="1"/>
  <c r="K6" i="3"/>
  <c r="N34" i="3"/>
  <c r="E9" i="2" s="1"/>
  <c r="M26" i="3"/>
  <c r="N26" i="3" s="1"/>
  <c r="M25" i="3"/>
  <c r="N25" i="3"/>
  <c r="M24" i="3"/>
  <c r="L28" i="3"/>
  <c r="E8" i="2" s="1"/>
  <c r="M19" i="3"/>
  <c r="N19" i="3" s="1"/>
  <c r="M18" i="3"/>
  <c r="S17" i="3"/>
  <c r="M12" i="3"/>
  <c r="N12" i="3" s="1"/>
  <c r="O12" i="3"/>
  <c r="O11" i="3"/>
  <c r="M11" i="3"/>
  <c r="N11" i="3" s="1"/>
  <c r="M10" i="3"/>
  <c r="N10" i="3" s="1"/>
  <c r="O10" i="3"/>
  <c r="H52" i="1"/>
  <c r="H46" i="1"/>
  <c r="H47" i="1" s="1"/>
  <c r="H50" i="1"/>
  <c r="M8" i="3"/>
  <c r="N8" i="3" s="1"/>
  <c r="M7" i="3"/>
  <c r="N7" i="3" s="1"/>
  <c r="L14" i="3"/>
  <c r="M6" i="3"/>
  <c r="K14" i="3" l="1"/>
  <c r="J14" i="3"/>
  <c r="D29" i="2" s="1"/>
  <c r="C90" i="4"/>
  <c r="C22" i="2" s="1"/>
  <c r="C40" i="4"/>
  <c r="C20" i="2" s="1"/>
  <c r="Z97" i="4"/>
  <c r="AA97" i="4" s="1"/>
  <c r="AA83" i="4"/>
  <c r="Z106" i="4"/>
  <c r="AA106" i="4" s="1"/>
  <c r="Q90" i="4"/>
  <c r="R90" i="4" s="1"/>
  <c r="Z90" i="4"/>
  <c r="AA90" i="4" s="1"/>
  <c r="Q110" i="4"/>
  <c r="R110" i="4"/>
  <c r="Z91" i="4"/>
  <c r="AA91" i="4" s="1"/>
  <c r="Z89" i="4"/>
  <c r="AA89" i="4" s="1"/>
  <c r="Q101" i="4"/>
  <c r="R101" i="4"/>
  <c r="N108" i="4"/>
  <c r="P108" i="4" s="1"/>
  <c r="P99" i="4"/>
  <c r="Q50" i="4"/>
  <c r="R50" i="4" s="1"/>
  <c r="Q51" i="4"/>
  <c r="R51" i="4" s="1"/>
  <c r="T39" i="3"/>
  <c r="K50" i="1"/>
  <c r="J52" i="1"/>
  <c r="H7" i="5"/>
  <c r="Q39" i="3"/>
  <c r="L45" i="1"/>
  <c r="L52" i="1" s="1"/>
  <c r="K46" i="1"/>
  <c r="K47" i="1" s="1"/>
  <c r="N39" i="3"/>
  <c r="J46" i="1"/>
  <c r="J47" i="1" s="1"/>
  <c r="I50" i="1"/>
  <c r="I46" i="1"/>
  <c r="I47" i="1" s="1"/>
  <c r="C30" i="2"/>
  <c r="G7" i="5"/>
  <c r="I37" i="3"/>
  <c r="J21" i="3"/>
  <c r="J28" i="3"/>
  <c r="K28" i="3"/>
  <c r="N18" i="3"/>
  <c r="N21" i="3" s="1"/>
  <c r="M21" i="3"/>
  <c r="H37" i="3"/>
  <c r="H41" i="3" s="1"/>
  <c r="M14" i="3"/>
  <c r="E29" i="2" s="1"/>
  <c r="G37" i="3"/>
  <c r="M28" i="3"/>
  <c r="N24" i="3"/>
  <c r="N28" i="3" s="1"/>
  <c r="O21" i="3"/>
  <c r="F7" i="2" s="1"/>
  <c r="M45" i="1"/>
  <c r="U39" i="3"/>
  <c r="T17" i="3"/>
  <c r="N6" i="3"/>
  <c r="N14" i="3" s="1"/>
  <c r="Q34" i="3"/>
  <c r="F9" i="2" s="1"/>
  <c r="T34" i="3"/>
  <c r="G9" i="2" s="1"/>
  <c r="P26" i="3"/>
  <c r="Q26" i="3" s="1"/>
  <c r="P25" i="3"/>
  <c r="Q25" i="3"/>
  <c r="P24" i="3"/>
  <c r="O28" i="3"/>
  <c r="F8" i="2" s="1"/>
  <c r="P19" i="3"/>
  <c r="Q19" i="3" s="1"/>
  <c r="P18" i="3"/>
  <c r="R12" i="3"/>
  <c r="P12" i="3"/>
  <c r="Q12" i="3" s="1"/>
  <c r="R11" i="3"/>
  <c r="P11" i="3"/>
  <c r="Q11" i="3" s="1"/>
  <c r="P10" i="3"/>
  <c r="Q10" i="3" s="1"/>
  <c r="R10" i="3"/>
  <c r="P8" i="3"/>
  <c r="Q8" i="3" s="1"/>
  <c r="P7" i="3"/>
  <c r="Q7" i="3" s="1"/>
  <c r="E6" i="2"/>
  <c r="L37" i="3"/>
  <c r="P6" i="3"/>
  <c r="O14" i="3"/>
  <c r="K37" i="3" l="1"/>
  <c r="K41" i="3" s="1"/>
  <c r="C91" i="4"/>
  <c r="C23" i="2" s="1"/>
  <c r="C41" i="4"/>
  <c r="C42" i="4" s="1"/>
  <c r="C7" i="4" s="1"/>
  <c r="AA92" i="4"/>
  <c r="Q99" i="4"/>
  <c r="R99" i="4" s="1"/>
  <c r="Z109" i="4"/>
  <c r="AA109" i="4" s="1"/>
  <c r="Z108" i="4"/>
  <c r="AA108" i="4" s="1"/>
  <c r="Z100" i="4"/>
  <c r="AA100" i="4" s="1"/>
  <c r="Z99" i="4"/>
  <c r="AA99" i="4" s="1"/>
  <c r="Z107" i="4"/>
  <c r="AA107" i="4" s="1"/>
  <c r="Q108" i="4"/>
  <c r="R108" i="4" s="1"/>
  <c r="Z98" i="4"/>
  <c r="AA98" i="4" s="1"/>
  <c r="J7" i="5"/>
  <c r="L50" i="1"/>
  <c r="L46" i="1"/>
  <c r="L47" i="1" s="1"/>
  <c r="M47" i="1" s="1"/>
  <c r="D30" i="2"/>
  <c r="J37" i="3"/>
  <c r="H9" i="2"/>
  <c r="P28" i="3"/>
  <c r="E30" i="2"/>
  <c r="R21" i="3"/>
  <c r="G7" i="2" s="1"/>
  <c r="H7" i="2" s="1"/>
  <c r="M37" i="3"/>
  <c r="Q18" i="3"/>
  <c r="Q21" i="3" s="1"/>
  <c r="P21" i="3"/>
  <c r="P14" i="3"/>
  <c r="Q6" i="3"/>
  <c r="Q14" i="3" s="1"/>
  <c r="N37" i="3"/>
  <c r="N41" i="3" s="1"/>
  <c r="Q24" i="3"/>
  <c r="Q28" i="3" s="1"/>
  <c r="S26" i="3"/>
  <c r="T26" i="3" s="1"/>
  <c r="S25" i="3"/>
  <c r="T25" i="3" s="1"/>
  <c r="R28" i="3"/>
  <c r="G8" i="2" s="1"/>
  <c r="H8" i="2" s="1"/>
  <c r="S24" i="3"/>
  <c r="S19" i="3"/>
  <c r="T19" i="3" s="1"/>
  <c r="S18" i="3"/>
  <c r="S12" i="3"/>
  <c r="T12" i="3" s="1"/>
  <c r="S11" i="3"/>
  <c r="T11" i="3" s="1"/>
  <c r="S10" i="3"/>
  <c r="T10" i="3" s="1"/>
  <c r="S8" i="3"/>
  <c r="T8" i="3" s="1"/>
  <c r="S7" i="3"/>
  <c r="T7" i="3" s="1"/>
  <c r="F6" i="2"/>
  <c r="O37" i="3"/>
  <c r="R14" i="3"/>
  <c r="S6" i="3"/>
  <c r="C92" i="4" l="1"/>
  <c r="C8" i="4" s="1"/>
  <c r="C10" i="4" s="1"/>
  <c r="C21" i="2"/>
  <c r="C31" i="2" s="1"/>
  <c r="C36" i="2" s="1"/>
  <c r="E12" i="5"/>
  <c r="E8" i="5"/>
  <c r="AA110" i="4"/>
  <c r="AA101" i="4"/>
  <c r="M46" i="1"/>
  <c r="F30" i="2"/>
  <c r="S28" i="3"/>
  <c r="T18" i="3"/>
  <c r="T21" i="3" s="1"/>
  <c r="S21" i="3"/>
  <c r="P37" i="3"/>
  <c r="F29" i="2"/>
  <c r="S14" i="3"/>
  <c r="G29" i="2" s="1"/>
  <c r="Q37" i="3"/>
  <c r="Q41" i="3" s="1"/>
  <c r="T6" i="3"/>
  <c r="T14" i="3" s="1"/>
  <c r="T24" i="3"/>
  <c r="T28" i="3" s="1"/>
  <c r="G6" i="2"/>
  <c r="R37" i="3"/>
  <c r="E13" i="5" l="1"/>
  <c r="E9" i="5"/>
  <c r="C37" i="2"/>
  <c r="C38" i="2" s="1"/>
  <c r="C41" i="2" s="1"/>
  <c r="C42" i="2" s="1"/>
  <c r="G30" i="2"/>
  <c r="H30" i="2" s="1"/>
  <c r="T37" i="3"/>
  <c r="T41" i="3" s="1"/>
  <c r="H29" i="2"/>
  <c r="S37" i="3"/>
  <c r="H6" i="2"/>
  <c r="E16" i="5" l="1"/>
  <c r="E18" i="5" s="1"/>
  <c r="C32" i="2" s="1"/>
  <c r="C33" i="2" s="1"/>
  <c r="U37" i="3"/>
  <c r="U41" i="3" s="1"/>
  <c r="R78" i="4"/>
  <c r="R84" i="4" s="1"/>
  <c r="D89" i="4" s="1"/>
  <c r="Q96" i="4" l="1"/>
  <c r="R96" i="4" s="1"/>
  <c r="R102" i="4" s="1"/>
  <c r="F89" i="4" s="1"/>
  <c r="F90" i="4" s="1"/>
  <c r="Q105" i="4"/>
  <c r="R105" i="4" s="1"/>
  <c r="R111" i="4" s="1"/>
  <c r="G89" i="4" s="1"/>
  <c r="G90" i="4" s="1"/>
  <c r="D90" i="4"/>
  <c r="Q87" i="4"/>
  <c r="R87" i="4" s="1"/>
  <c r="R93" i="4" s="1"/>
  <c r="E89" i="4" s="1"/>
  <c r="F91" i="4" l="1"/>
  <c r="F23" i="2" s="1"/>
  <c r="F22" i="2"/>
  <c r="E90" i="4"/>
  <c r="H89" i="4"/>
  <c r="H90" i="4" s="1"/>
  <c r="G91" i="4"/>
  <c r="G23" i="2" s="1"/>
  <c r="G22" i="2"/>
  <c r="D91" i="4"/>
  <c r="D22" i="2"/>
  <c r="G92" i="4" l="1"/>
  <c r="I9" i="5" s="1"/>
  <c r="D23" i="2"/>
  <c r="E91" i="4"/>
  <c r="E23" i="2" s="1"/>
  <c r="E22" i="2"/>
  <c r="D92" i="4"/>
  <c r="F92" i="4"/>
  <c r="G8" i="4" l="1"/>
  <c r="E92" i="4"/>
  <c r="G9" i="5" s="1"/>
  <c r="H23" i="2"/>
  <c r="F8" i="4"/>
  <c r="H9" i="5"/>
  <c r="F9" i="5"/>
  <c r="D8" i="4"/>
  <c r="F13" i="5"/>
  <c r="H22" i="2"/>
  <c r="H91" i="4"/>
  <c r="H92" i="4" s="1"/>
  <c r="H93" i="4" l="1"/>
  <c r="E8" i="4"/>
  <c r="G13" i="5"/>
  <c r="J9" i="5"/>
  <c r="H8" i="4" l="1"/>
  <c r="H13" i="5"/>
  <c r="I13" i="5" l="1"/>
  <c r="J13" i="5" l="1"/>
  <c r="Q28" i="4"/>
  <c r="R28" i="4" s="1"/>
  <c r="R34" i="4" s="1"/>
  <c r="D39" i="4" s="1"/>
  <c r="Q37" i="4"/>
  <c r="D40" i="4" l="1"/>
  <c r="R37" i="4"/>
  <c r="R43" i="4" s="1"/>
  <c r="E39" i="4" s="1"/>
  <c r="E40" i="4" s="1"/>
  <c r="E20" i="2" l="1"/>
  <c r="E41" i="4"/>
  <c r="E21" i="2" s="1"/>
  <c r="E37" i="2" s="1"/>
  <c r="Q46" i="4"/>
  <c r="R46" i="4" s="1"/>
  <c r="R52" i="4" s="1"/>
  <c r="F39" i="4" s="1"/>
  <c r="F40" i="4" s="1"/>
  <c r="D20" i="2"/>
  <c r="D41" i="4"/>
  <c r="D42" i="4" s="1"/>
  <c r="F20" i="2" l="1"/>
  <c r="F41" i="4"/>
  <c r="F21" i="2" s="1"/>
  <c r="F37" i="2" s="1"/>
  <c r="Q55" i="4"/>
  <c r="R55" i="4" s="1"/>
  <c r="R61" i="4" s="1"/>
  <c r="G39" i="4" s="1"/>
  <c r="G40" i="4" s="1"/>
  <c r="H40" i="4" s="1"/>
  <c r="F12" i="5"/>
  <c r="D7" i="4"/>
  <c r="F8" i="5"/>
  <c r="E42" i="4"/>
  <c r="D21" i="2"/>
  <c r="D31" i="2" s="1"/>
  <c r="E31" i="2"/>
  <c r="H39" i="4" l="1"/>
  <c r="F42" i="4"/>
  <c r="F7" i="4" s="1"/>
  <c r="F10" i="4" s="1"/>
  <c r="D36" i="2"/>
  <c r="D37" i="2"/>
  <c r="F16" i="5"/>
  <c r="G20" i="2"/>
  <c r="G41" i="4"/>
  <c r="G42" i="4" s="1"/>
  <c r="E36" i="2"/>
  <c r="E38" i="2" s="1"/>
  <c r="E41" i="2" s="1"/>
  <c r="E42" i="2" s="1"/>
  <c r="E7" i="4"/>
  <c r="E10" i="4" s="1"/>
  <c r="G8" i="5"/>
  <c r="D10" i="4"/>
  <c r="G12" i="5"/>
  <c r="F31" i="2"/>
  <c r="H8" i="5" l="1"/>
  <c r="G16" i="5"/>
  <c r="G18" i="5" s="1"/>
  <c r="E32" i="2" s="1"/>
  <c r="E33" i="2" s="1"/>
  <c r="F36" i="2"/>
  <c r="F38" i="2" s="1"/>
  <c r="F41" i="2" s="1"/>
  <c r="F42" i="2" s="1"/>
  <c r="G7" i="4"/>
  <c r="I8" i="5"/>
  <c r="H42" i="4"/>
  <c r="H43" i="4"/>
  <c r="H12" i="5"/>
  <c r="F18" i="5"/>
  <c r="G21" i="2"/>
  <c r="G31" i="2" s="1"/>
  <c r="H41" i="4"/>
  <c r="H20" i="2"/>
  <c r="D38" i="2"/>
  <c r="D41" i="2" s="1"/>
  <c r="D42" i="2" s="1"/>
  <c r="G36" i="2" l="1"/>
  <c r="H31" i="2"/>
  <c r="D32" i="2"/>
  <c r="J8" i="5"/>
  <c r="H16" i="5"/>
  <c r="G37" i="2"/>
  <c r="H21" i="2"/>
  <c r="I12" i="5"/>
  <c r="J12" i="5" s="1"/>
  <c r="G10" i="4"/>
  <c r="H11" i="4" s="1"/>
  <c r="H7" i="4"/>
  <c r="H10" i="4" s="1"/>
  <c r="I16" i="5" l="1"/>
  <c r="I18" i="5" s="1"/>
  <c r="G32" i="2" s="1"/>
  <c r="G33" i="2" s="1"/>
  <c r="H18" i="5"/>
  <c r="D33" i="2"/>
  <c r="G38" i="2"/>
  <c r="G41" i="2" s="1"/>
  <c r="G42" i="2" s="1"/>
  <c r="J16" i="5" l="1"/>
  <c r="F32" i="2"/>
  <c r="J18" i="5"/>
  <c r="F33" i="2" l="1"/>
  <c r="H33" i="2" s="1"/>
  <c r="H32" i="2"/>
</calcChain>
</file>

<file path=xl/sharedStrings.xml><?xml version="1.0" encoding="utf-8"?>
<sst xmlns="http://schemas.openxmlformats.org/spreadsheetml/2006/main" count="598" uniqueCount="204">
  <si>
    <t>Project Title:</t>
  </si>
  <si>
    <t>Project Dates:</t>
  </si>
  <si>
    <t>Budget Summary</t>
  </si>
  <si>
    <t>Period 1</t>
  </si>
  <si>
    <t>Period 2</t>
  </si>
  <si>
    <t>Period 3</t>
  </si>
  <si>
    <t>Period 4</t>
  </si>
  <si>
    <t>Period 5</t>
  </si>
  <si>
    <t xml:space="preserve">Faculty Salaries: </t>
  </si>
  <si>
    <t xml:space="preserve">Staff Salaries: </t>
  </si>
  <si>
    <t xml:space="preserve">Postdoc Salaries: </t>
  </si>
  <si>
    <t xml:space="preserve">Student Salaries/Stipends: </t>
  </si>
  <si>
    <t xml:space="preserve">Lab Supplies: </t>
  </si>
  <si>
    <t xml:space="preserve">Animal Care per diem: </t>
  </si>
  <si>
    <t xml:space="preserve">Publications: </t>
  </si>
  <si>
    <t xml:space="preserve">Travel: </t>
  </si>
  <si>
    <t xml:space="preserve">Indirect Cost: </t>
  </si>
  <si>
    <t>Total</t>
  </si>
  <si>
    <t xml:space="preserve">Total Project (DC and IDC): </t>
  </si>
  <si>
    <t>Total Direct Costs:</t>
  </si>
  <si>
    <t>Direct Cost Limit:</t>
  </si>
  <si>
    <t>Remaining DC available:</t>
  </si>
  <si>
    <t>Name</t>
  </si>
  <si>
    <t>Salary</t>
  </si>
  <si>
    <t>Fringe</t>
  </si>
  <si>
    <t>Effort</t>
  </si>
  <si>
    <t>* Salary and Fringe included.</t>
  </si>
  <si>
    <t>PI Name:</t>
  </si>
  <si>
    <t>Cores:</t>
  </si>
  <si>
    <t xml:space="preserve">Animal Purchase: </t>
  </si>
  <si>
    <t>Tuition Expense:</t>
  </si>
  <si>
    <t>Student Health:</t>
  </si>
  <si>
    <t>Indirect Cost rate:</t>
  </si>
  <si>
    <t>(For budgets without capital equipment, projects or subawards)</t>
  </si>
  <si>
    <t>Section Tracker:</t>
  </si>
  <si>
    <t>Status</t>
  </si>
  <si>
    <t>Go to cell:</t>
  </si>
  <si>
    <t>%</t>
  </si>
  <si>
    <t xml:space="preserve">Faculty - Non clinical (Federal) </t>
  </si>
  <si>
    <t xml:space="preserve">Faculty - Non clinical (Non-Federal) </t>
  </si>
  <si>
    <t xml:space="preserve">Faculty - Clinical (Federal) </t>
  </si>
  <si>
    <t>Faculty - Clinical (Non-Federal)</t>
  </si>
  <si>
    <t xml:space="preserve">Staff/Postdocs (Federal) = </t>
  </si>
  <si>
    <t xml:space="preserve">Staff/Postdocs (Non-Federal) = </t>
  </si>
  <si>
    <t>Total Personnel</t>
  </si>
  <si>
    <t>F3</t>
  </si>
  <si>
    <t>Combined Direct Costs</t>
  </si>
  <si>
    <t>H3</t>
  </si>
  <si>
    <t>** This page contains formulas.  No input needed in the budget grid on this tab.</t>
  </si>
  <si>
    <t>Cost Element/Item Description</t>
  </si>
  <si>
    <t xml:space="preserve">Lab Analysis: </t>
  </si>
  <si>
    <t xml:space="preserve">CORE charges: </t>
  </si>
  <si>
    <t xml:space="preserve">Machine Service Contracts: </t>
  </si>
  <si>
    <t xml:space="preserve">Animal Purchases: </t>
  </si>
  <si>
    <t xml:space="preserve">Student Tuition: </t>
  </si>
  <si>
    <t xml:space="preserve">Student Health Insurance: </t>
  </si>
  <si>
    <t xml:space="preserve">Fringe Faculty: </t>
  </si>
  <si>
    <t xml:space="preserve">Fringe - Other: </t>
  </si>
  <si>
    <t xml:space="preserve">Total Direct Costs: </t>
  </si>
  <si>
    <t>Subcontract Indirect Costs:</t>
  </si>
  <si>
    <t>Total Direct Costs - minus F&amp;A:</t>
  </si>
  <si>
    <t>TDC - F&amp;A:</t>
  </si>
  <si>
    <t>Personnel Costs</t>
  </si>
  <si>
    <t>** Do not enter information into cells.  Formula fields are pre-populated in budget grid.</t>
  </si>
  <si>
    <t>Faculty</t>
  </si>
  <si>
    <t>Person Name</t>
  </si>
  <si>
    <t>% Effort</t>
  </si>
  <si>
    <t>Base Salary</t>
  </si>
  <si>
    <t>Fringe %</t>
  </si>
  <si>
    <t>Salary Year 1</t>
  </si>
  <si>
    <t>Fringe 1</t>
  </si>
  <si>
    <t>Total Year 1</t>
  </si>
  <si>
    <t>Salary Year 2</t>
  </si>
  <si>
    <t>Fringe 2</t>
  </si>
  <si>
    <t>Total Year 2</t>
  </si>
  <si>
    <t>Salary Year 3</t>
  </si>
  <si>
    <t>Fringe 3</t>
  </si>
  <si>
    <t>Total Year 3</t>
  </si>
  <si>
    <t>Salary Year 4</t>
  </si>
  <si>
    <t>Fringe 4</t>
  </si>
  <si>
    <t>Total Year 4</t>
  </si>
  <si>
    <t>Salary Year 5</t>
  </si>
  <si>
    <t>Fringe 5</t>
  </si>
  <si>
    <t>Total Year 5</t>
  </si>
  <si>
    <t>Salary Cap Faculty (below - no inflaton)</t>
  </si>
  <si>
    <t>Total Faculty salary/fringe per year:</t>
  </si>
  <si>
    <t>Staff</t>
  </si>
  <si>
    <t>Total Staff Salary/Fringe per year:</t>
  </si>
  <si>
    <t>Post Docs</t>
  </si>
  <si>
    <t>Total Postdoc Salary/Fringe per year:</t>
  </si>
  <si>
    <t>(Salary Cap)</t>
  </si>
  <si>
    <t>Total Personnel:</t>
  </si>
  <si>
    <t>From Budget Tab</t>
  </si>
  <si>
    <t>Discrepancy</t>
  </si>
  <si>
    <t>Students</t>
  </si>
  <si>
    <t>Year 1</t>
  </si>
  <si>
    <t>Year 2</t>
  </si>
  <si>
    <t xml:space="preserve"> Year 3</t>
  </si>
  <si>
    <t>Year 4</t>
  </si>
  <si>
    <t>Year 5</t>
  </si>
  <si>
    <t>Lab Analysis:</t>
  </si>
  <si>
    <t>Service Agreements:</t>
  </si>
  <si>
    <t>IDC Rates</t>
  </si>
  <si>
    <t>MTDC</t>
  </si>
  <si>
    <t>Clinical Trial</t>
  </si>
  <si>
    <t>Industry Contract</t>
  </si>
  <si>
    <t>**  Fringe and IDC rates contain a dropdown box for selections</t>
  </si>
  <si>
    <t>Subaward Budget</t>
  </si>
  <si>
    <t>** Do not enter anything into the cells on this page.  Blue  and green areas contain formulas.</t>
  </si>
  <si>
    <t>Combined Subaward Totals</t>
  </si>
  <si>
    <t>TOTAL YEAR 1</t>
  </si>
  <si>
    <t>TOTAL YEAR 2</t>
  </si>
  <si>
    <t>TOTAL YEAR 3</t>
  </si>
  <si>
    <t>TOTAL YEAR 4</t>
  </si>
  <si>
    <t>TOTAL YEAR 5</t>
  </si>
  <si>
    <t>Total Subaward</t>
  </si>
  <si>
    <t>Subaward 1</t>
  </si>
  <si>
    <t>Subward 2</t>
  </si>
  <si>
    <t xml:space="preserve">Total Costs </t>
  </si>
  <si>
    <t>Subaward 1 Institution Indirect Cost Rate:</t>
  </si>
  <si>
    <t>Other Direct Costs</t>
  </si>
  <si>
    <t>Line Item Title:</t>
  </si>
  <si>
    <t>YEAR 1</t>
  </si>
  <si>
    <t>YEAR 2</t>
  </si>
  <si>
    <t>YEAR 3</t>
  </si>
  <si>
    <t>YEAR 4</t>
  </si>
  <si>
    <t>YEAR 5</t>
  </si>
  <si>
    <t>Total Line Cost</t>
  </si>
  <si>
    <t>Personnel</t>
  </si>
  <si>
    <t>Lab Supplies</t>
  </si>
  <si>
    <t>Animal Purchase</t>
  </si>
  <si>
    <t>Staff/Students</t>
  </si>
  <si>
    <t>Animal Per Diem</t>
  </si>
  <si>
    <t>Publications</t>
  </si>
  <si>
    <t>Faculty Salary Cap:</t>
  </si>
  <si>
    <t>Travel (Faculty)</t>
  </si>
  <si>
    <t>Grad. Stud/Tuition</t>
  </si>
  <si>
    <t>Total Salary/Fringe Year 1</t>
  </si>
  <si>
    <t>Grad. Stud/Health Ins</t>
  </si>
  <si>
    <t>Other</t>
  </si>
  <si>
    <t>Total Salary/Fringe Year 2</t>
  </si>
  <si>
    <t>Year 3</t>
  </si>
  <si>
    <t>Total Project DC</t>
  </si>
  <si>
    <t>Other Direct costs</t>
  </si>
  <si>
    <t>Total Combined DC</t>
  </si>
  <si>
    <t>Subaward IDC</t>
  </si>
  <si>
    <t>Total Salary/Fringe Year 3</t>
  </si>
  <si>
    <t>Total Salary/Fringe Year 4</t>
  </si>
  <si>
    <t>Total Salary/Fringe Year 5</t>
  </si>
  <si>
    <t>Subaward 2</t>
  </si>
  <si>
    <t>Subaward Institution Indirect Cost Rate:</t>
  </si>
  <si>
    <t>Subawards</t>
  </si>
  <si>
    <t>Subaward F&amp;A rate:</t>
  </si>
  <si>
    <t>Institution Name:</t>
  </si>
  <si>
    <t>Total Project Cost</t>
  </si>
  <si>
    <t>Faculty (Non cap):</t>
  </si>
  <si>
    <t>Faculty (Salary Cap):</t>
  </si>
  <si>
    <t>Total Other Direct Costs</t>
  </si>
  <si>
    <t xml:space="preserve">Total Other Direct Costs: </t>
  </si>
  <si>
    <t>Subaward (1) Personnel:</t>
  </si>
  <si>
    <t>Subaward (1) Direct Costs:</t>
  </si>
  <si>
    <t>Subaward (1) F&amp;A:</t>
  </si>
  <si>
    <t>Subaward (2) Personnel:</t>
  </si>
  <si>
    <t>Subaward (2) Direct Costs:</t>
  </si>
  <si>
    <t>Subaward (2) F&amp;A:</t>
  </si>
  <si>
    <t>D58</t>
  </si>
  <si>
    <t>D79</t>
  </si>
  <si>
    <t>Begin B12</t>
  </si>
  <si>
    <t>Begin G28</t>
  </si>
  <si>
    <t xml:space="preserve">Total Project (DC/IDC): </t>
  </si>
  <si>
    <t>* Enter data in ORANGE cells only.  Others contain formulas.</t>
  </si>
  <si>
    <t>A60</t>
  </si>
  <si>
    <t>A81</t>
  </si>
  <si>
    <t>H60</t>
  </si>
  <si>
    <t>H81</t>
  </si>
  <si>
    <t>Indirect Costs</t>
  </si>
  <si>
    <t xml:space="preserve">Indirect cost rate: </t>
  </si>
  <si>
    <t>Direct Costs:</t>
  </si>
  <si>
    <t>Total Project Period</t>
  </si>
  <si>
    <t>Total Direct Cost - Other:</t>
  </si>
  <si>
    <t>Total Direct Cost - Salaries/Stipends:</t>
  </si>
  <si>
    <t>Capital Equipment:</t>
  </si>
  <si>
    <t>Student Tuition:</t>
  </si>
  <si>
    <t>Total Applicable Direct Costs:</t>
  </si>
  <si>
    <t xml:space="preserve">Total Indirect Costs: </t>
  </si>
  <si>
    <t>Subaward 1:</t>
  </si>
  <si>
    <t>Subaward 2:</t>
  </si>
  <si>
    <t>Capital Equipment</t>
  </si>
  <si>
    <t>Subaward 1 Direct Cost</t>
  </si>
  <si>
    <t>Subaward 1 Indirect Cost</t>
  </si>
  <si>
    <t>Subaward 2 Direct Cost</t>
  </si>
  <si>
    <t>Period 1 Inflation Rate:</t>
  </si>
  <si>
    <t>Other faculty (eg. imposed limits)</t>
  </si>
  <si>
    <t>Other staff/postdc (eg. imposed limits)</t>
  </si>
  <si>
    <t xml:space="preserve">Remaining DC to be allocated </t>
  </si>
  <si>
    <t>Period 2-5 Infl. Rate:</t>
  </si>
  <si>
    <t>Subaward 2 Indirect Cost</t>
  </si>
  <si>
    <t>VUMC Fringe Rates (Fiscal 2019)</t>
  </si>
  <si>
    <t xml:space="preserve">Capital Equipment: </t>
  </si>
  <si>
    <t>VUMC Personnel:</t>
  </si>
  <si>
    <t>VUMC Indirect Cost:</t>
  </si>
  <si>
    <t>VUMC Direct Cost Limit:</t>
  </si>
  <si>
    <t>VUMC Other Direct Costs:</t>
  </si>
  <si>
    <t>Biostats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</si>
</sst>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u/>
      <sz val="11"/>
      <color theme="1"/>
      <name val="Arial Narrow"/>
      <family val="2"/>
    </font>
    <font>
      <sz val="18"/>
      <color theme="1"/>
      <name val="Arial Narrow"/>
      <family val="2"/>
    </font>
    <font>
      <i/>
      <sz val="10"/>
      <color theme="1"/>
      <name val="Arial Narrow"/>
      <family val="2"/>
    </font>
    <font>
      <sz val="18"/>
      <color theme="1"/>
      <name val="Calibri"/>
      <family val="2"/>
      <scheme val="minor"/>
    </font>
    <font>
      <b/>
      <u/>
      <sz val="11"/>
      <color theme="1"/>
      <name val="Arial Narrow"/>
      <family val="2"/>
    </font>
    <font>
      <sz val="14"/>
      <color theme="1"/>
      <name val="Arial Narrow"/>
      <family val="2"/>
    </font>
    <font>
      <u/>
      <sz val="18"/>
      <color theme="1"/>
      <name val="Calibri"/>
      <family val="2"/>
      <scheme val="minor"/>
    </font>
    <font>
      <sz val="14"/>
      <name val="Arial Narrow"/>
      <family val="2"/>
    </font>
    <font>
      <b/>
      <u/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EB4F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DA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0E0AE"/>
        <bgColor indexed="64"/>
      </patternFill>
    </fill>
    <fill>
      <patternFill patternType="solid">
        <fgColor rgb="FFD1D5F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02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3" fillId="8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/>
    </xf>
    <xf numFmtId="0" fontId="0" fillId="0" borderId="0" xfId="0" applyFont="1"/>
    <xf numFmtId="164" fontId="3" fillId="9" borderId="1" xfId="0" applyNumberFormat="1" applyFont="1" applyFill="1" applyBorder="1"/>
    <xf numFmtId="10" fontId="3" fillId="9" borderId="1" xfId="0" applyNumberFormat="1" applyFont="1" applyFill="1" applyBorder="1" applyAlignment="1">
      <alignment horizontal="center"/>
    </xf>
    <xf numFmtId="164" fontId="3" fillId="9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10" fontId="4" fillId="10" borderId="8" xfId="1" applyNumberFormat="1" applyFont="1" applyFill="1" applyBorder="1" applyAlignment="1">
      <alignment horizontal="center"/>
    </xf>
    <xf numFmtId="10" fontId="4" fillId="10" borderId="9" xfId="1" applyNumberFormat="1" applyFont="1" applyFill="1" applyBorder="1" applyAlignment="1">
      <alignment horizontal="center"/>
    </xf>
    <xf numFmtId="10" fontId="4" fillId="10" borderId="6" xfId="1" applyNumberFormat="1" applyFont="1" applyFill="1" applyBorder="1" applyAlignment="1">
      <alignment horizontal="center"/>
    </xf>
    <xf numFmtId="0" fontId="4" fillId="15" borderId="8" xfId="0" applyFont="1" applyFill="1" applyBorder="1"/>
    <xf numFmtId="0" fontId="4" fillId="15" borderId="9" xfId="0" applyFont="1" applyFill="1" applyBorder="1"/>
    <xf numFmtId="0" fontId="3" fillId="0" borderId="0" xfId="0" applyFont="1" applyBorder="1" applyAlignment="1">
      <alignment horizontal="right"/>
    </xf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4" borderId="0" xfId="0" applyFont="1" applyFill="1" applyBorder="1" applyAlignment="1">
      <alignment horizontal="right"/>
    </xf>
    <xf numFmtId="0" fontId="3" fillId="14" borderId="9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14" fillId="13" borderId="1" xfId="0" applyFont="1" applyFill="1" applyBorder="1" applyAlignment="1">
      <alignment horizontal="left"/>
    </xf>
    <xf numFmtId="0" fontId="14" fillId="13" borderId="1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64" fontId="3" fillId="0" borderId="0" xfId="2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0" fontId="3" fillId="12" borderId="1" xfId="1" applyNumberFormat="1" applyFont="1" applyFill="1" applyBorder="1" applyAlignment="1">
      <alignment horizontal="center"/>
    </xf>
    <xf numFmtId="10" fontId="3" fillId="12" borderId="6" xfId="1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4" fillId="0" borderId="0" xfId="0" applyFont="1" applyFill="1" applyBorder="1"/>
    <xf numFmtId="10" fontId="4" fillId="0" borderId="0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164" fontId="3" fillId="11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 vertical="top" wrapText="1"/>
    </xf>
    <xf numFmtId="0" fontId="3" fillId="16" borderId="0" xfId="0" applyFont="1" applyFill="1"/>
    <xf numFmtId="164" fontId="3" fillId="12" borderId="1" xfId="0" applyNumberFormat="1" applyFont="1" applyFill="1" applyBorder="1"/>
    <xf numFmtId="0" fontId="3" fillId="0" borderId="1" xfId="0" applyFont="1" applyBorder="1" applyAlignment="1">
      <alignment horizontal="right"/>
    </xf>
    <xf numFmtId="164" fontId="3" fillId="6" borderId="1" xfId="0" applyNumberFormat="1" applyFont="1" applyFill="1" applyBorder="1"/>
    <xf numFmtId="164" fontId="3" fillId="5" borderId="1" xfId="0" applyNumberFormat="1" applyFont="1" applyFill="1" applyBorder="1"/>
    <xf numFmtId="164" fontId="3" fillId="6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/>
    <xf numFmtId="164" fontId="3" fillId="3" borderId="17" xfId="0" applyNumberFormat="1" applyFont="1" applyFill="1" applyBorder="1"/>
    <xf numFmtId="164" fontId="3" fillId="3" borderId="18" xfId="0" applyNumberFormat="1" applyFont="1" applyFill="1" applyBorder="1"/>
    <xf numFmtId="164" fontId="3" fillId="3" borderId="19" xfId="0" applyNumberFormat="1" applyFont="1" applyFill="1" applyBorder="1"/>
    <xf numFmtId="164" fontId="17" fillId="3" borderId="16" xfId="0" applyNumberFormat="1" applyFont="1" applyFill="1" applyBorder="1"/>
    <xf numFmtId="164" fontId="3" fillId="3" borderId="15" xfId="0" applyNumberFormat="1" applyFont="1" applyFill="1" applyBorder="1"/>
    <xf numFmtId="164" fontId="3" fillId="3" borderId="10" xfId="0" applyNumberFormat="1" applyFont="1" applyFill="1" applyBorder="1"/>
    <xf numFmtId="164" fontId="3" fillId="3" borderId="14" xfId="0" applyNumberFormat="1" applyFont="1" applyFill="1" applyBorder="1"/>
    <xf numFmtId="0" fontId="7" fillId="0" borderId="0" xfId="0" applyFont="1" applyFill="1" applyBorder="1" applyAlignment="1">
      <alignment horizontal="center" wrapText="1"/>
    </xf>
    <xf numFmtId="164" fontId="8" fillId="2" borderId="1" xfId="0" applyNumberFormat="1" applyFont="1" applyFill="1" applyBorder="1"/>
    <xf numFmtId="164" fontId="17" fillId="3" borderId="0" xfId="0" applyNumberFormat="1" applyFont="1" applyFill="1"/>
    <xf numFmtId="164" fontId="3" fillId="3" borderId="0" xfId="0" applyNumberFormat="1" applyFont="1" applyFill="1"/>
    <xf numFmtId="0" fontId="18" fillId="0" borderId="0" xfId="0" applyFont="1"/>
    <xf numFmtId="0" fontId="3" fillId="16" borderId="3" xfId="0" applyFont="1" applyFill="1" applyBorder="1"/>
    <xf numFmtId="0" fontId="3" fillId="16" borderId="4" xfId="0" applyFont="1" applyFill="1" applyBorder="1"/>
    <xf numFmtId="0" fontId="3" fillId="16" borderId="2" xfId="0" applyFont="1" applyFill="1" applyBorder="1"/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17" borderId="16" xfId="0" applyFont="1" applyFill="1" applyBorder="1"/>
    <xf numFmtId="9" fontId="11" fillId="17" borderId="16" xfId="1" applyFont="1" applyFill="1" applyBorder="1"/>
    <xf numFmtId="164" fontId="11" fillId="17" borderId="16" xfId="0" applyNumberFormat="1" applyFont="1" applyFill="1" applyBorder="1"/>
    <xf numFmtId="10" fontId="11" fillId="17" borderId="16" xfId="1" applyNumberFormat="1" applyFont="1" applyFill="1" applyBorder="1"/>
    <xf numFmtId="164" fontId="11" fillId="18" borderId="9" xfId="0" applyNumberFormat="1" applyFont="1" applyFill="1" applyBorder="1"/>
    <xf numFmtId="164" fontId="11" fillId="18" borderId="0" xfId="0" applyNumberFormat="1" applyFont="1" applyFill="1"/>
    <xf numFmtId="164" fontId="11" fillId="16" borderId="9" xfId="0" applyNumberFormat="1" applyFont="1" applyFill="1" applyBorder="1"/>
    <xf numFmtId="164" fontId="11" fillId="16" borderId="0" xfId="0" applyNumberFormat="1" applyFont="1" applyFill="1"/>
    <xf numFmtId="0" fontId="11" fillId="17" borderId="15" xfId="0" applyFont="1" applyFill="1" applyBorder="1"/>
    <xf numFmtId="164" fontId="11" fillId="17" borderId="15" xfId="0" applyNumberFormat="1" applyFont="1" applyFill="1" applyBorder="1"/>
    <xf numFmtId="10" fontId="11" fillId="17" borderId="6" xfId="1" applyNumberFormat="1" applyFont="1" applyFill="1" applyBorder="1"/>
    <xf numFmtId="164" fontId="11" fillId="18" borderId="0" xfId="0" applyNumberFormat="1" applyFont="1" applyFill="1" applyBorder="1"/>
    <xf numFmtId="164" fontId="11" fillId="16" borderId="0" xfId="0" applyNumberFormat="1" applyFont="1" applyFill="1" applyBorder="1"/>
    <xf numFmtId="164" fontId="11" fillId="18" borderId="20" xfId="0" applyNumberFormat="1" applyFont="1" applyFill="1" applyBorder="1"/>
    <xf numFmtId="164" fontId="11" fillId="16" borderId="20" xfId="0" applyNumberFormat="1" applyFont="1" applyFill="1" applyBorder="1"/>
    <xf numFmtId="0" fontId="19" fillId="0" borderId="0" xfId="0" applyFont="1" applyBorder="1" applyAlignment="1">
      <alignment horizontal="left"/>
    </xf>
    <xf numFmtId="0" fontId="11" fillId="0" borderId="4" xfId="0" applyFont="1" applyBorder="1"/>
    <xf numFmtId="9" fontId="11" fillId="0" borderId="4" xfId="1" applyFont="1" applyBorder="1" applyAlignment="1">
      <alignment horizontal="center"/>
    </xf>
    <xf numFmtId="164" fontId="11" fillId="0" borderId="4" xfId="0" applyNumberFormat="1" applyFont="1" applyBorder="1"/>
    <xf numFmtId="10" fontId="11" fillId="0" borderId="4" xfId="0" applyNumberFormat="1" applyFont="1" applyBorder="1" applyAlignment="1">
      <alignment horizontal="center"/>
    </xf>
    <xf numFmtId="164" fontId="11" fillId="0" borderId="4" xfId="0" applyNumberFormat="1" applyFont="1" applyFill="1" applyBorder="1"/>
    <xf numFmtId="0" fontId="19" fillId="0" borderId="0" xfId="0" applyFont="1" applyBorder="1" applyAlignment="1">
      <alignment horizontal="right"/>
    </xf>
    <xf numFmtId="164" fontId="11" fillId="17" borderId="16" xfId="1" applyNumberFormat="1" applyFont="1" applyFill="1" applyBorder="1"/>
    <xf numFmtId="164" fontId="11" fillId="18" borderId="16" xfId="0" applyNumberFormat="1" applyFont="1" applyFill="1" applyBorder="1"/>
    <xf numFmtId="164" fontId="11" fillId="16" borderId="16" xfId="0" applyNumberFormat="1" applyFont="1" applyFill="1" applyBorder="1"/>
    <xf numFmtId="164" fontId="11" fillId="18" borderId="6" xfId="0" applyNumberFormat="1" applyFont="1" applyFill="1" applyBorder="1"/>
    <xf numFmtId="164" fontId="11" fillId="16" borderId="6" xfId="0" applyNumberFormat="1" applyFont="1" applyFill="1" applyBorder="1"/>
    <xf numFmtId="164" fontId="11" fillId="18" borderId="15" xfId="0" applyNumberFormat="1" applyFont="1" applyFill="1" applyBorder="1"/>
    <xf numFmtId="164" fontId="11" fillId="18" borderId="14" xfId="0" applyNumberFormat="1" applyFont="1" applyFill="1" applyBorder="1"/>
    <xf numFmtId="164" fontId="11" fillId="16" borderId="15" xfId="0" applyNumberFormat="1" applyFont="1" applyFill="1" applyBorder="1"/>
    <xf numFmtId="164" fontId="11" fillId="16" borderId="14" xfId="0" applyNumberFormat="1" applyFont="1" applyFill="1" applyBorder="1"/>
    <xf numFmtId="9" fontId="11" fillId="0" borderId="0" xfId="1" applyFont="1" applyAlignment="1">
      <alignment horizontal="center"/>
    </xf>
    <xf numFmtId="164" fontId="11" fillId="0" borderId="0" xfId="0" applyNumberFormat="1" applyFont="1"/>
    <xf numFmtId="10" fontId="15" fillId="0" borderId="0" xfId="0" applyNumberFormat="1" applyFont="1" applyAlignment="1">
      <alignment horizontal="center"/>
    </xf>
    <xf numFmtId="164" fontId="15" fillId="0" borderId="0" xfId="0" applyNumberFormat="1" applyFont="1" applyFill="1" applyBorder="1"/>
    <xf numFmtId="164" fontId="15" fillId="0" borderId="0" xfId="0" applyNumberFormat="1" applyFont="1" applyAlignment="1">
      <alignment horizontal="right"/>
    </xf>
    <xf numFmtId="164" fontId="15" fillId="18" borderId="1" xfId="0" applyNumberFormat="1" applyFont="1" applyFill="1" applyBorder="1"/>
    <xf numFmtId="164" fontId="15" fillId="16" borderId="1" xfId="0" applyNumberFormat="1" applyFont="1" applyFill="1" applyBorder="1"/>
    <xf numFmtId="0" fontId="11" fillId="0" borderId="0" xfId="0" applyFont="1" applyFill="1" applyBorder="1"/>
    <xf numFmtId="0" fontId="11" fillId="0" borderId="10" xfId="0" applyFont="1" applyBorder="1" applyAlignment="1">
      <alignment horizontal="center"/>
    </xf>
    <xf numFmtId="10" fontId="11" fillId="17" borderId="16" xfId="0" applyNumberFormat="1" applyFont="1" applyFill="1" applyBorder="1"/>
    <xf numFmtId="0" fontId="11" fillId="17" borderId="6" xfId="0" applyFont="1" applyFill="1" applyBorder="1"/>
    <xf numFmtId="10" fontId="11" fillId="17" borderId="15" xfId="0" applyNumberFormat="1" applyFont="1" applyFill="1" applyBorder="1"/>
    <xf numFmtId="10" fontId="11" fillId="17" borderId="6" xfId="0" applyNumberFormat="1" applyFont="1" applyFill="1" applyBorder="1"/>
    <xf numFmtId="9" fontId="11" fillId="0" borderId="0" xfId="1" applyFont="1"/>
    <xf numFmtId="10" fontId="11" fillId="0" borderId="0" xfId="1" applyNumberFormat="1" applyFont="1" applyAlignment="1">
      <alignment horizontal="center"/>
    </xf>
    <xf numFmtId="164" fontId="11" fillId="0" borderId="0" xfId="0" applyNumberFormat="1" applyFont="1" applyFill="1" applyBorder="1"/>
    <xf numFmtId="10" fontId="15" fillId="0" borderId="0" xfId="1" applyNumberFormat="1" applyFont="1" applyAlignment="1">
      <alignment horizontal="right"/>
    </xf>
    <xf numFmtId="0" fontId="11" fillId="17" borderId="17" xfId="0" applyFont="1" applyFill="1" applyBorder="1"/>
    <xf numFmtId="164" fontId="11" fillId="17" borderId="8" xfId="0" applyNumberFormat="1" applyFont="1" applyFill="1" applyBorder="1"/>
    <xf numFmtId="164" fontId="11" fillId="17" borderId="9" xfId="0" applyNumberFormat="1" applyFont="1" applyFill="1" applyBorder="1"/>
    <xf numFmtId="164" fontId="11" fillId="17" borderId="6" xfId="0" applyNumberFormat="1" applyFont="1" applyFill="1" applyBorder="1"/>
    <xf numFmtId="10" fontId="11" fillId="0" borderId="0" xfId="0" applyNumberFormat="1" applyFont="1"/>
    <xf numFmtId="10" fontId="15" fillId="0" borderId="0" xfId="0" applyNumberFormat="1" applyFont="1"/>
    <xf numFmtId="164" fontId="15" fillId="0" borderId="0" xfId="0" applyNumberFormat="1" applyFont="1"/>
    <xf numFmtId="0" fontId="15" fillId="5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9" fontId="11" fillId="17" borderId="6" xfId="1" applyFont="1" applyFill="1" applyBorder="1"/>
    <xf numFmtId="164" fontId="11" fillId="17" borderId="6" xfId="1" applyNumberFormat="1" applyFont="1" applyFill="1" applyBorder="1"/>
    <xf numFmtId="0" fontId="11" fillId="17" borderId="9" xfId="0" applyFont="1" applyFill="1" applyBorder="1"/>
    <xf numFmtId="10" fontId="11" fillId="17" borderId="8" xfId="1" applyNumberFormat="1" applyFont="1" applyFill="1" applyBorder="1"/>
    <xf numFmtId="10" fontId="11" fillId="17" borderId="9" xfId="1" applyNumberFormat="1" applyFont="1" applyFill="1" applyBorder="1"/>
    <xf numFmtId="164" fontId="11" fillId="18" borderId="8" xfId="0" applyNumberFormat="1" applyFont="1" applyFill="1" applyBorder="1"/>
    <xf numFmtId="10" fontId="11" fillId="17" borderId="8" xfId="0" applyNumberFormat="1" applyFont="1" applyFill="1" applyBorder="1"/>
    <xf numFmtId="0" fontId="2" fillId="19" borderId="1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164" fontId="3" fillId="20" borderId="1" xfId="0" applyNumberFormat="1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164" fontId="2" fillId="2" borderId="2" xfId="2" applyNumberFormat="1" applyFont="1" applyFill="1" applyBorder="1" applyAlignment="1">
      <alignment horizontal="center" vertical="center"/>
    </xf>
    <xf numFmtId="164" fontId="16" fillId="18" borderId="1" xfId="0" applyNumberFormat="1" applyFont="1" applyFill="1" applyBorder="1"/>
    <xf numFmtId="164" fontId="16" fillId="18" borderId="1" xfId="0" applyNumberFormat="1" applyFont="1" applyFill="1" applyBorder="1" applyAlignment="1">
      <alignment horizontal="center"/>
    </xf>
    <xf numFmtId="164" fontId="3" fillId="18" borderId="1" xfId="0" applyNumberFormat="1" applyFont="1" applyFill="1" applyBorder="1" applyAlignment="1">
      <alignment horizontal="center" vertical="center"/>
    </xf>
    <xf numFmtId="44" fontId="3" fillId="18" borderId="1" xfId="2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16" borderId="8" xfId="0" applyNumberFormat="1" applyFont="1" applyFill="1" applyBorder="1"/>
    <xf numFmtId="10" fontId="11" fillId="17" borderId="17" xfId="0" applyNumberFormat="1" applyFont="1" applyFill="1" applyBorder="1"/>
    <xf numFmtId="164" fontId="16" fillId="16" borderId="1" xfId="0" applyNumberFormat="1" applyFont="1" applyFill="1" applyBorder="1"/>
    <xf numFmtId="0" fontId="15" fillId="0" borderId="0" xfId="0" applyFont="1" applyAlignment="1">
      <alignment horizontal="right"/>
    </xf>
    <xf numFmtId="9" fontId="3" fillId="10" borderId="9" xfId="1" applyFont="1" applyFill="1" applyBorder="1" applyAlignment="1">
      <alignment horizontal="center"/>
    </xf>
    <xf numFmtId="9" fontId="3" fillId="10" borderId="6" xfId="1" applyFont="1" applyFill="1" applyBorder="1" applyAlignment="1">
      <alignment horizontal="center"/>
    </xf>
    <xf numFmtId="0" fontId="0" fillId="0" borderId="0" xfId="0"/>
    <xf numFmtId="0" fontId="20" fillId="0" borderId="0" xfId="0" applyFont="1"/>
    <xf numFmtId="0" fontId="18" fillId="0" borderId="0" xfId="0" applyFont="1"/>
    <xf numFmtId="0" fontId="2" fillId="0" borderId="1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/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164" fontId="11" fillId="0" borderId="0" xfId="0" applyNumberFormat="1" applyFont="1"/>
    <xf numFmtId="9" fontId="11" fillId="0" borderId="0" xfId="1" applyFont="1" applyAlignment="1">
      <alignment horizontal="center"/>
    </xf>
    <xf numFmtId="10" fontId="11" fillId="0" borderId="0" xfId="0" applyNumberFormat="1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/>
    <xf numFmtId="164" fontId="0" fillId="0" borderId="0" xfId="0" applyNumberFormat="1"/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1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0" xfId="0" applyFont="1" applyBorder="1"/>
    <xf numFmtId="9" fontId="11" fillId="0" borderId="0" xfId="1" applyFont="1" applyBorder="1" applyAlignment="1">
      <alignment horizontal="center"/>
    </xf>
    <xf numFmtId="164" fontId="11" fillId="0" borderId="0" xfId="0" applyNumberFormat="1" applyFont="1" applyBorder="1"/>
    <xf numFmtId="10" fontId="11" fillId="0" borderId="0" xfId="0" applyNumberFormat="1" applyFont="1" applyBorder="1" applyAlignment="1">
      <alignment horizontal="center"/>
    </xf>
    <xf numFmtId="164" fontId="15" fillId="0" borderId="0" xfId="0" applyNumberFormat="1" applyFont="1" applyFill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164" fontId="11" fillId="12" borderId="17" xfId="0" applyNumberFormat="1" applyFont="1" applyFill="1" applyBorder="1"/>
    <xf numFmtId="164" fontId="11" fillId="12" borderId="16" xfId="0" applyNumberFormat="1" applyFont="1" applyFill="1" applyBorder="1"/>
    <xf numFmtId="164" fontId="11" fillId="12" borderId="15" xfId="0" applyNumberFormat="1" applyFont="1" applyFill="1" applyBorder="1"/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15" fillId="12" borderId="1" xfId="0" applyNumberFormat="1" applyFont="1" applyFill="1" applyBorder="1" applyAlignment="1">
      <alignment horizontal="center"/>
    </xf>
    <xf numFmtId="0" fontId="19" fillId="0" borderId="20" xfId="0" applyFont="1" applyBorder="1" applyAlignment="1">
      <alignment horizontal="right"/>
    </xf>
    <xf numFmtId="0" fontId="4" fillId="0" borderId="0" xfId="0" applyFont="1"/>
    <xf numFmtId="0" fontId="11" fillId="17" borderId="17" xfId="0" applyFont="1" applyFill="1" applyBorder="1"/>
    <xf numFmtId="0" fontId="11" fillId="17" borderId="15" xfId="0" applyFont="1" applyFill="1" applyBorder="1"/>
    <xf numFmtId="164" fontId="11" fillId="12" borderId="16" xfId="0" applyNumberFormat="1" applyFont="1" applyFill="1" applyBorder="1" applyAlignment="1">
      <alignment horizontal="center"/>
    </xf>
    <xf numFmtId="164" fontId="11" fillId="12" borderId="9" xfId="0" applyNumberFormat="1" applyFont="1" applyFill="1" applyBorder="1" applyAlignment="1">
      <alignment horizontal="center"/>
    </xf>
    <xf numFmtId="164" fontId="11" fillId="12" borderId="15" xfId="0" applyNumberFormat="1" applyFont="1" applyFill="1" applyBorder="1" applyAlignment="1">
      <alignment horizontal="center"/>
    </xf>
    <xf numFmtId="0" fontId="0" fillId="0" borderId="0" xfId="0" applyFill="1" applyBorder="1"/>
    <xf numFmtId="0" fontId="4" fillId="16" borderId="0" xfId="0" applyFont="1" applyFill="1"/>
    <xf numFmtId="0" fontId="0" fillId="16" borderId="0" xfId="0" applyFill="1"/>
    <xf numFmtId="0" fontId="0" fillId="16" borderId="0" xfId="0" applyFill="1" applyBorder="1"/>
    <xf numFmtId="0" fontId="15" fillId="0" borderId="16" xfId="0" applyFont="1" applyFill="1" applyBorder="1" applyAlignment="1">
      <alignment horizontal="center"/>
    </xf>
    <xf numFmtId="164" fontId="11" fillId="12" borderId="8" xfId="0" applyNumberFormat="1" applyFont="1" applyFill="1" applyBorder="1" applyAlignment="1">
      <alignment horizontal="center"/>
    </xf>
    <xf numFmtId="164" fontId="11" fillId="12" borderId="19" xfId="0" applyNumberFormat="1" applyFont="1" applyFill="1" applyBorder="1" applyAlignment="1">
      <alignment horizontal="center"/>
    </xf>
    <xf numFmtId="164" fontId="11" fillId="12" borderId="20" xfId="0" applyNumberFormat="1" applyFont="1" applyFill="1" applyBorder="1" applyAlignment="1">
      <alignment horizontal="center"/>
    </xf>
    <xf numFmtId="164" fontId="11" fillId="12" borderId="14" xfId="0" applyNumberFormat="1" applyFont="1" applyFill="1" applyBorder="1" applyAlignment="1">
      <alignment horizontal="center"/>
    </xf>
    <xf numFmtId="164" fontId="11" fillId="12" borderId="0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21" fillId="3" borderId="18" xfId="0" applyFont="1" applyFill="1" applyBorder="1" applyAlignment="1">
      <alignment horizontal="center"/>
    </xf>
    <xf numFmtId="0" fontId="21" fillId="3" borderId="1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0" fontId="2" fillId="3" borderId="16" xfId="0" applyFont="1" applyFill="1" applyBorder="1"/>
    <xf numFmtId="164" fontId="17" fillId="3" borderId="0" xfId="0" applyNumberFormat="1" applyFont="1" applyFill="1" applyBorder="1" applyAlignment="1">
      <alignment horizontal="center"/>
    </xf>
    <xf numFmtId="0" fontId="2" fillId="3" borderId="15" xfId="0" applyFont="1" applyFill="1" applyBorder="1"/>
    <xf numFmtId="164" fontId="16" fillId="3" borderId="10" xfId="0" applyNumberFormat="1" applyFont="1" applyFill="1" applyBorder="1" applyAlignment="1">
      <alignment horizontal="center"/>
    </xf>
    <xf numFmtId="164" fontId="16" fillId="3" borderId="14" xfId="0" applyNumberFormat="1" applyFont="1" applyFill="1" applyBorder="1" applyAlignment="1">
      <alignment horizontal="center"/>
    </xf>
    <xf numFmtId="9" fontId="11" fillId="17" borderId="16" xfId="1" applyFont="1" applyFill="1" applyBorder="1" applyAlignment="1">
      <alignment horizontal="center"/>
    </xf>
    <xf numFmtId="9" fontId="11" fillId="17" borderId="15" xfId="1" applyFont="1" applyFill="1" applyBorder="1" applyAlignment="1">
      <alignment horizontal="center"/>
    </xf>
    <xf numFmtId="9" fontId="11" fillId="17" borderId="8" xfId="1" applyFont="1" applyFill="1" applyBorder="1" applyAlignment="1">
      <alignment horizontal="center"/>
    </xf>
    <xf numFmtId="9" fontId="11" fillId="17" borderId="9" xfId="1" applyFont="1" applyFill="1" applyBorder="1" applyAlignment="1">
      <alignment horizontal="center"/>
    </xf>
    <xf numFmtId="9" fontId="11" fillId="17" borderId="6" xfId="1" applyFont="1" applyFill="1" applyBorder="1" applyAlignment="1">
      <alignment horizontal="center"/>
    </xf>
    <xf numFmtId="164" fontId="11" fillId="17" borderId="9" xfId="0" applyNumberFormat="1" applyFont="1" applyFill="1" applyBorder="1" applyAlignment="1">
      <alignment horizontal="center"/>
    </xf>
    <xf numFmtId="164" fontId="11" fillId="17" borderId="6" xfId="0" applyNumberFormat="1" applyFont="1" applyFill="1" applyBorder="1" applyAlignment="1">
      <alignment horizontal="center"/>
    </xf>
    <xf numFmtId="164" fontId="11" fillId="17" borderId="8" xfId="0" applyNumberFormat="1" applyFont="1" applyFill="1" applyBorder="1" applyAlignment="1">
      <alignment horizontal="center"/>
    </xf>
    <xf numFmtId="9" fontId="11" fillId="17" borderId="17" xfId="1" applyFont="1" applyFill="1" applyBorder="1" applyAlignment="1">
      <alignment horizontal="center"/>
    </xf>
    <xf numFmtId="164" fontId="11" fillId="3" borderId="8" xfId="0" applyNumberFormat="1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164" fontId="11" fillId="3" borderId="9" xfId="0" applyNumberFormat="1" applyFont="1" applyFill="1" applyBorder="1"/>
    <xf numFmtId="164" fontId="11" fillId="3" borderId="6" xfId="0" applyNumberFormat="1" applyFont="1" applyFill="1" applyBorder="1"/>
    <xf numFmtId="164" fontId="11" fillId="3" borderId="14" xfId="0" applyNumberFormat="1" applyFont="1" applyFill="1" applyBorder="1"/>
    <xf numFmtId="164" fontId="15" fillId="3" borderId="1" xfId="0" applyNumberFormat="1" applyFont="1" applyFill="1" applyBorder="1" applyAlignment="1">
      <alignment horizontal="center"/>
    </xf>
    <xf numFmtId="164" fontId="11" fillId="3" borderId="0" xfId="0" applyNumberFormat="1" applyFont="1" applyFill="1" applyBorder="1" applyAlignment="1">
      <alignment horizontal="center"/>
    </xf>
    <xf numFmtId="164" fontId="11" fillId="3" borderId="9" xfId="0" applyNumberFormat="1" applyFont="1" applyFill="1" applyBorder="1" applyAlignment="1">
      <alignment horizontal="center"/>
    </xf>
    <xf numFmtId="164" fontId="11" fillId="3" borderId="20" xfId="0" applyNumberFormat="1" applyFont="1" applyFill="1" applyBorder="1" applyAlignment="1">
      <alignment horizontal="center"/>
    </xf>
    <xf numFmtId="164" fontId="11" fillId="3" borderId="10" xfId="0" applyNumberFormat="1" applyFont="1" applyFill="1" applyBorder="1" applyAlignment="1">
      <alignment horizontal="center"/>
    </xf>
    <xf numFmtId="164" fontId="11" fillId="3" borderId="6" xfId="0" applyNumberFormat="1" applyFont="1" applyFill="1" applyBorder="1" applyAlignment="1">
      <alignment horizontal="center"/>
    </xf>
    <xf numFmtId="164" fontId="11" fillId="3" borderId="14" xfId="0" applyNumberFormat="1" applyFont="1" applyFill="1" applyBorder="1" applyAlignment="1">
      <alignment horizontal="center"/>
    </xf>
    <xf numFmtId="164" fontId="11" fillId="3" borderId="8" xfId="0" applyNumberFormat="1" applyFont="1" applyFill="1" applyBorder="1" applyAlignment="1">
      <alignment horizontal="center"/>
    </xf>
    <xf numFmtId="164" fontId="11" fillId="3" borderId="19" xfId="0" applyNumberFormat="1" applyFont="1" applyFill="1" applyBorder="1" applyAlignment="1">
      <alignment horizontal="center"/>
    </xf>
    <xf numFmtId="0" fontId="0" fillId="0" borderId="10" xfId="0" applyBorder="1"/>
    <xf numFmtId="10" fontId="3" fillId="12" borderId="1" xfId="0" applyNumberFormat="1" applyFont="1" applyFill="1" applyBorder="1" applyAlignment="1">
      <alignment horizontal="center"/>
    </xf>
    <xf numFmtId="164" fontId="11" fillId="12" borderId="0" xfId="0" applyNumberFormat="1" applyFont="1" applyFill="1" applyBorder="1"/>
    <xf numFmtId="164" fontId="11" fillId="12" borderId="20" xfId="0" applyNumberFormat="1" applyFont="1" applyFill="1" applyBorder="1"/>
    <xf numFmtId="164" fontId="11" fillId="12" borderId="14" xfId="0" applyNumberFormat="1" applyFont="1" applyFill="1" applyBorder="1"/>
    <xf numFmtId="164" fontId="15" fillId="12" borderId="6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16" fillId="0" borderId="0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5" fillId="3" borderId="18" xfId="0" applyFont="1" applyFill="1" applyBorder="1" applyAlignment="1">
      <alignment horizontal="center"/>
    </xf>
    <xf numFmtId="0" fontId="25" fillId="3" borderId="19" xfId="0" applyFont="1" applyFill="1" applyBorder="1" applyAlignment="1">
      <alignment horizontal="center"/>
    </xf>
    <xf numFmtId="10" fontId="4" fillId="12" borderId="1" xfId="0" applyNumberFormat="1" applyFont="1" applyFill="1" applyBorder="1" applyAlignment="1">
      <alignment horizontal="center"/>
    </xf>
    <xf numFmtId="164" fontId="11" fillId="12" borderId="18" xfId="0" applyNumberFormat="1" applyFont="1" applyFill="1" applyBorder="1"/>
    <xf numFmtId="164" fontId="11" fillId="12" borderId="10" xfId="0" applyNumberFormat="1" applyFont="1" applyFill="1" applyBorder="1"/>
    <xf numFmtId="0" fontId="7" fillId="0" borderId="8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4" fontId="15" fillId="3" borderId="6" xfId="0" applyNumberFormat="1" applyFont="1" applyFill="1" applyBorder="1" applyAlignment="1">
      <alignment horizontal="center"/>
    </xf>
    <xf numFmtId="164" fontId="11" fillId="12" borderId="17" xfId="0" applyNumberFormat="1" applyFont="1" applyFill="1" applyBorder="1" applyAlignment="1">
      <alignment horizontal="center"/>
    </xf>
    <xf numFmtId="164" fontId="11" fillId="3" borderId="18" xfId="0" applyNumberFormat="1" applyFont="1" applyFill="1" applyBorder="1" applyAlignment="1">
      <alignment horizontal="center"/>
    </xf>
    <xf numFmtId="0" fontId="0" fillId="0" borderId="0" xfId="0"/>
    <xf numFmtId="0" fontId="18" fillId="0" borderId="0" xfId="0" applyFont="1"/>
    <xf numFmtId="0" fontId="2" fillId="0" borderId="1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9" borderId="15" xfId="0" applyFont="1" applyFill="1" applyBorder="1"/>
    <xf numFmtId="0" fontId="11" fillId="9" borderId="0" xfId="0" applyFont="1" applyFill="1"/>
    <xf numFmtId="164" fontId="11" fillId="9" borderId="15" xfId="0" applyNumberFormat="1" applyFont="1" applyFill="1" applyBorder="1" applyAlignment="1">
      <alignment horizontal="center"/>
    </xf>
    <xf numFmtId="10" fontId="11" fillId="9" borderId="9" xfId="0" applyNumberFormat="1" applyFont="1" applyFill="1" applyBorder="1" applyAlignment="1">
      <alignment horizontal="center"/>
    </xf>
    <xf numFmtId="10" fontId="11" fillId="9" borderId="6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0" fillId="0" borderId="0" xfId="0" applyFill="1" applyBorder="1"/>
    <xf numFmtId="10" fontId="11" fillId="0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1" fillId="9" borderId="16" xfId="0" applyFont="1" applyFill="1" applyBorder="1"/>
    <xf numFmtId="10" fontId="11" fillId="9" borderId="16" xfId="0" applyNumberFormat="1" applyFont="1" applyFill="1" applyBorder="1" applyAlignment="1">
      <alignment horizontal="center"/>
    </xf>
    <xf numFmtId="0" fontId="23" fillId="0" borderId="0" xfId="0" applyFont="1" applyBorder="1"/>
    <xf numFmtId="164" fontId="2" fillId="0" borderId="0" xfId="0" applyNumberFormat="1" applyFont="1" applyAlignment="1">
      <alignment horizontal="center"/>
    </xf>
    <xf numFmtId="0" fontId="22" fillId="0" borderId="0" xfId="0" applyFont="1" applyFill="1" applyBorder="1" applyAlignment="1">
      <alignment horizontal="right"/>
    </xf>
    <xf numFmtId="10" fontId="24" fillId="0" borderId="0" xfId="0" applyNumberFormat="1" applyFont="1" applyFill="1" applyBorder="1"/>
    <xf numFmtId="0" fontId="0" fillId="0" borderId="10" xfId="0" applyBorder="1"/>
    <xf numFmtId="0" fontId="0" fillId="9" borderId="10" xfId="0" applyFill="1" applyBorder="1"/>
    <xf numFmtId="10" fontId="24" fillId="9" borderId="1" xfId="0" applyNumberFormat="1" applyFont="1" applyFill="1" applyBorder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3" fillId="9" borderId="10" xfId="0" applyFont="1" applyFill="1" applyBorder="1"/>
    <xf numFmtId="9" fontId="3" fillId="0" borderId="0" xfId="0" applyNumberFormat="1" applyFont="1" applyFill="1" applyBorder="1" applyAlignment="1">
      <alignment horizontal="center"/>
    </xf>
    <xf numFmtId="9" fontId="3" fillId="0" borderId="0" xfId="1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0" fillId="0" borderId="0" xfId="0" applyFill="1"/>
    <xf numFmtId="0" fontId="21" fillId="0" borderId="0" xfId="0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/>
    </xf>
    <xf numFmtId="164" fontId="11" fillId="6" borderId="9" xfId="0" applyNumberFormat="1" applyFont="1" applyFill="1" applyBorder="1" applyAlignment="1">
      <alignment horizontal="center"/>
    </xf>
    <xf numFmtId="164" fontId="11" fillId="6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11" fillId="9" borderId="16" xfId="1" applyNumberFormat="1" applyFont="1" applyFill="1" applyBorder="1" applyAlignment="1">
      <alignment horizontal="center"/>
    </xf>
    <xf numFmtId="164" fontId="11" fillId="9" borderId="15" xfId="1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right"/>
    </xf>
    <xf numFmtId="0" fontId="0" fillId="1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1" fillId="17" borderId="16" xfId="0" applyFont="1" applyFill="1" applyBorder="1"/>
    <xf numFmtId="0" fontId="11" fillId="17" borderId="6" xfId="0" applyFont="1" applyFill="1" applyBorder="1"/>
    <xf numFmtId="164" fontId="11" fillId="12" borderId="16" xfId="0" applyNumberFormat="1" applyFont="1" applyFill="1" applyBorder="1" applyAlignment="1">
      <alignment horizontal="center"/>
    </xf>
    <xf numFmtId="164" fontId="11" fillId="12" borderId="9" xfId="0" applyNumberFormat="1" applyFont="1" applyFill="1" applyBorder="1" applyAlignment="1">
      <alignment horizontal="center"/>
    </xf>
    <xf numFmtId="164" fontId="11" fillId="12" borderId="6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164" fontId="17" fillId="3" borderId="0" xfId="0" applyNumberFormat="1" applyFont="1" applyFill="1" applyBorder="1" applyAlignment="1">
      <alignment horizontal="center"/>
    </xf>
    <xf numFmtId="164" fontId="17" fillId="3" borderId="20" xfId="0" applyNumberFormat="1" applyFont="1" applyFill="1" applyBorder="1" applyAlignment="1">
      <alignment horizontal="center"/>
    </xf>
    <xf numFmtId="164" fontId="16" fillId="3" borderId="10" xfId="0" applyNumberFormat="1" applyFont="1" applyFill="1" applyBorder="1" applyAlignment="1">
      <alignment horizontal="center"/>
    </xf>
    <xf numFmtId="0" fontId="11" fillId="17" borderId="0" xfId="0" applyFont="1" applyFill="1"/>
    <xf numFmtId="0" fontId="0" fillId="10" borderId="1" xfId="0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11" fillId="17" borderId="8" xfId="0" applyFont="1" applyFill="1" applyBorder="1"/>
    <xf numFmtId="0" fontId="3" fillId="14" borderId="9" xfId="0" applyFont="1" applyFill="1" applyBorder="1" applyAlignment="1">
      <alignment horizontal="right"/>
    </xf>
    <xf numFmtId="0" fontId="3" fillId="14" borderId="6" xfId="0" applyFont="1" applyFill="1" applyBorder="1" applyAlignment="1">
      <alignment horizontal="right"/>
    </xf>
    <xf numFmtId="0" fontId="3" fillId="14" borderId="21" xfId="0" applyFont="1" applyFill="1" applyBorder="1" applyAlignment="1">
      <alignment horizontal="right"/>
    </xf>
    <xf numFmtId="0" fontId="0" fillId="10" borderId="22" xfId="0" applyFill="1" applyBorder="1" applyAlignment="1">
      <alignment horizontal="center"/>
    </xf>
    <xf numFmtId="0" fontId="3" fillId="14" borderId="23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4" fontId="3" fillId="11" borderId="6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164" fontId="11" fillId="12" borderId="8" xfId="0" applyNumberFormat="1" applyFont="1" applyFill="1" applyBorder="1"/>
    <xf numFmtId="164" fontId="11" fillId="12" borderId="9" xfId="0" applyNumberFormat="1" applyFont="1" applyFill="1" applyBorder="1"/>
    <xf numFmtId="164" fontId="11" fillId="12" borderId="6" xfId="0" applyNumberFormat="1" applyFont="1" applyFill="1" applyBorder="1"/>
    <xf numFmtId="164" fontId="11" fillId="17" borderId="8" xfId="0" applyNumberFormat="1" applyFont="1" applyFill="1" applyBorder="1"/>
    <xf numFmtId="0" fontId="11" fillId="17" borderId="16" xfId="0" applyFont="1" applyFill="1" applyBorder="1"/>
    <xf numFmtId="164" fontId="11" fillId="17" borderId="9" xfId="0" applyNumberFormat="1" applyFont="1" applyFill="1" applyBorder="1"/>
    <xf numFmtId="164" fontId="11" fillId="17" borderId="6" xfId="0" applyNumberFormat="1" applyFont="1" applyFill="1" applyBorder="1"/>
    <xf numFmtId="0" fontId="11" fillId="17" borderId="6" xfId="0" applyFont="1" applyFill="1" applyBorder="1"/>
    <xf numFmtId="10" fontId="11" fillId="17" borderId="6" xfId="1" applyNumberFormat="1" applyFont="1" applyFill="1" applyBorder="1"/>
    <xf numFmtId="0" fontId="11" fillId="17" borderId="0" xfId="0" applyFont="1" applyFill="1"/>
    <xf numFmtId="0" fontId="11" fillId="17" borderId="8" xfId="0" applyFont="1" applyFill="1" applyBorder="1"/>
    <xf numFmtId="164" fontId="15" fillId="12" borderId="6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right"/>
    </xf>
    <xf numFmtId="10" fontId="11" fillId="17" borderId="17" xfId="1" applyNumberFormat="1" applyFont="1" applyFill="1" applyBorder="1"/>
    <xf numFmtId="10" fontId="11" fillId="17" borderId="15" xfId="1" applyNumberFormat="1" applyFont="1" applyFill="1" applyBorder="1"/>
    <xf numFmtId="164" fontId="11" fillId="3" borderId="18" xfId="0" applyNumberFormat="1" applyFont="1" applyFill="1" applyBorder="1"/>
    <xf numFmtId="164" fontId="11" fillId="3" borderId="0" xfId="0" applyNumberFormat="1" applyFont="1" applyFill="1" applyBorder="1"/>
    <xf numFmtId="164" fontId="16" fillId="21" borderId="1" xfId="0" applyNumberFormat="1" applyFont="1" applyFill="1" applyBorder="1" applyAlignment="1">
      <alignment horizontal="center"/>
    </xf>
    <xf numFmtId="164" fontId="11" fillId="3" borderId="10" xfId="0" applyNumberFormat="1" applyFont="1" applyFill="1" applyBorder="1"/>
    <xf numFmtId="164" fontId="11" fillId="12" borderId="18" xfId="0" applyNumberFormat="1" applyFont="1" applyFill="1" applyBorder="1" applyAlignment="1">
      <alignment horizontal="center"/>
    </xf>
    <xf numFmtId="164" fontId="11" fillId="12" borderId="10" xfId="0" applyNumberFormat="1" applyFont="1" applyFill="1" applyBorder="1" applyAlignment="1">
      <alignment horizontal="center"/>
    </xf>
    <xf numFmtId="10" fontId="11" fillId="17" borderId="19" xfId="1" applyNumberFormat="1" applyFont="1" applyFill="1" applyBorder="1"/>
    <xf numFmtId="10" fontId="11" fillId="17" borderId="20" xfId="1" applyNumberFormat="1" applyFont="1" applyFill="1" applyBorder="1"/>
    <xf numFmtId="10" fontId="11" fillId="17" borderId="14" xfId="1" applyNumberFormat="1" applyFont="1" applyFill="1" applyBorder="1"/>
    <xf numFmtId="10" fontId="11" fillId="17" borderId="18" xfId="1" applyNumberFormat="1" applyFont="1" applyFill="1" applyBorder="1"/>
    <xf numFmtId="10" fontId="11" fillId="17" borderId="0" xfId="1" applyNumberFormat="1" applyFont="1" applyFill="1" applyBorder="1"/>
    <xf numFmtId="10" fontId="11" fillId="17" borderId="10" xfId="1" applyNumberFormat="1" applyFont="1" applyFill="1" applyBorder="1"/>
    <xf numFmtId="164" fontId="0" fillId="0" borderId="0" xfId="0" applyNumberFormat="1" applyAlignment="1">
      <alignment horizontal="center"/>
    </xf>
    <xf numFmtId="0" fontId="0" fillId="0" borderId="16" xfId="0" applyBorder="1"/>
    <xf numFmtId="9" fontId="3" fillId="22" borderId="1" xfId="1" applyFont="1" applyFill="1" applyBorder="1" applyAlignment="1">
      <alignment horizontal="center"/>
    </xf>
    <xf numFmtId="0" fontId="3" fillId="0" borderId="0" xfId="0" applyFont="1" applyAlignment="1">
      <alignment horizontal="right" wrapText="1"/>
    </xf>
    <xf numFmtId="164" fontId="3" fillId="22" borderId="1" xfId="0" applyNumberFormat="1" applyFont="1" applyFill="1" applyBorder="1" applyAlignment="1">
      <alignment horizontal="right"/>
    </xf>
    <xf numFmtId="164" fontId="3" fillId="2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164" fontId="3" fillId="22" borderId="1" xfId="0" applyNumberFormat="1" applyFont="1" applyFill="1" applyBorder="1"/>
    <xf numFmtId="164" fontId="3" fillId="23" borderId="1" xfId="0" applyNumberFormat="1" applyFont="1" applyFill="1" applyBorder="1"/>
    <xf numFmtId="0" fontId="2" fillId="0" borderId="0" xfId="0" applyFont="1" applyAlignment="1">
      <alignment horizontal="right"/>
    </xf>
    <xf numFmtId="164" fontId="2" fillId="23" borderId="1" xfId="0" applyNumberFormat="1" applyFont="1" applyFill="1" applyBorder="1"/>
    <xf numFmtId="0" fontId="11" fillId="3" borderId="8" xfId="0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/>
    </xf>
    <xf numFmtId="0" fontId="19" fillId="16" borderId="24" xfId="0" applyFont="1" applyFill="1" applyBorder="1" applyAlignment="1">
      <alignment horizontal="center"/>
    </xf>
    <xf numFmtId="164" fontId="3" fillId="8" borderId="2" xfId="0" applyNumberFormat="1" applyFont="1" applyFill="1" applyBorder="1" applyAlignment="1">
      <alignment horizontal="center"/>
    </xf>
    <xf numFmtId="164" fontId="3" fillId="9" borderId="8" xfId="0" applyNumberFormat="1" applyFont="1" applyFill="1" applyBorder="1"/>
    <xf numFmtId="164" fontId="3" fillId="9" borderId="25" xfId="0" applyNumberFormat="1" applyFont="1" applyFill="1" applyBorder="1"/>
    <xf numFmtId="164" fontId="3" fillId="9" borderId="26" xfId="0" applyNumberFormat="1" applyFont="1" applyFill="1" applyBorder="1"/>
    <xf numFmtId="164" fontId="27" fillId="16" borderId="1" xfId="0" applyNumberFormat="1" applyFont="1" applyFill="1" applyBorder="1"/>
    <xf numFmtId="0" fontId="2" fillId="24" borderId="0" xfId="0" applyFont="1" applyFill="1"/>
    <xf numFmtId="164" fontId="11" fillId="0" borderId="10" xfId="0" applyNumberFormat="1" applyFont="1" applyFill="1" applyBorder="1"/>
    <xf numFmtId="164" fontId="3" fillId="9" borderId="1" xfId="2" applyNumberFormat="1" applyFont="1" applyFill="1" applyBorder="1" applyAlignment="1">
      <alignment horizontal="center"/>
    </xf>
    <xf numFmtId="10" fontId="3" fillId="9" borderId="1" xfId="1" applyNumberFormat="1" applyFont="1" applyFill="1" applyBorder="1" applyAlignment="1">
      <alignment horizontal="center"/>
    </xf>
    <xf numFmtId="164" fontId="3" fillId="9" borderId="6" xfId="2" applyNumberFormat="1" applyFont="1" applyFill="1" applyBorder="1" applyAlignment="1">
      <alignment horizontal="center"/>
    </xf>
    <xf numFmtId="164" fontId="3" fillId="9" borderId="5" xfId="2" applyNumberFormat="1" applyFont="1" applyFill="1" applyBorder="1" applyAlignment="1">
      <alignment horizontal="center"/>
    </xf>
    <xf numFmtId="10" fontId="3" fillId="9" borderId="7" xfId="1" applyNumberFormat="1" applyFont="1" applyFill="1" applyBorder="1" applyAlignment="1">
      <alignment horizontal="center"/>
    </xf>
    <xf numFmtId="10" fontId="3" fillId="9" borderId="5" xfId="1" applyNumberFormat="1" applyFont="1" applyFill="1" applyBorder="1" applyAlignment="1">
      <alignment horizontal="center"/>
    </xf>
    <xf numFmtId="164" fontId="3" fillId="9" borderId="9" xfId="2" applyNumberFormat="1" applyFont="1" applyFill="1" applyBorder="1" applyAlignment="1">
      <alignment horizontal="center"/>
    </xf>
    <xf numFmtId="164" fontId="3" fillId="9" borderId="7" xfId="2" applyNumberFormat="1" applyFont="1" applyFill="1" applyBorder="1" applyAlignment="1">
      <alignment horizontal="center"/>
    </xf>
    <xf numFmtId="10" fontId="3" fillId="9" borderId="11" xfId="1" applyNumberFormat="1" applyFont="1" applyFill="1" applyBorder="1" applyAlignment="1">
      <alignment horizontal="center"/>
    </xf>
    <xf numFmtId="10" fontId="3" fillId="9" borderId="8" xfId="1" applyNumberFormat="1" applyFont="1" applyFill="1" applyBorder="1" applyAlignment="1">
      <alignment horizontal="center"/>
    </xf>
    <xf numFmtId="10" fontId="3" fillId="9" borderId="9" xfId="1" applyNumberFormat="1" applyFont="1" applyFill="1" applyBorder="1" applyAlignment="1">
      <alignment horizontal="center"/>
    </xf>
    <xf numFmtId="10" fontId="3" fillId="9" borderId="6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left"/>
    </xf>
    <xf numFmtId="164" fontId="3" fillId="9" borderId="8" xfId="2" applyNumberFormat="1" applyFont="1" applyFill="1" applyBorder="1" applyAlignment="1">
      <alignment horizontal="center"/>
    </xf>
    <xf numFmtId="164" fontId="3" fillId="9" borderId="1" xfId="0" applyNumberFormat="1" applyFont="1" applyFill="1" applyBorder="1"/>
    <xf numFmtId="0" fontId="11" fillId="9" borderId="17" xfId="0" applyFont="1" applyFill="1" applyBorder="1"/>
    <xf numFmtId="10" fontId="11" fillId="9" borderId="8" xfId="0" applyNumberFormat="1" applyFont="1" applyFill="1" applyBorder="1" applyAlignment="1">
      <alignment horizontal="center"/>
    </xf>
    <xf numFmtId="164" fontId="11" fillId="9" borderId="17" xfId="1" applyNumberFormat="1" applyFont="1" applyFill="1" applyBorder="1" applyAlignment="1">
      <alignment horizontal="center"/>
    </xf>
    <xf numFmtId="164" fontId="11" fillId="9" borderId="16" xfId="0" applyNumberFormat="1" applyFont="1" applyFill="1" applyBorder="1" applyAlignment="1">
      <alignment horizontal="center"/>
    </xf>
    <xf numFmtId="164" fontId="11" fillId="9" borderId="17" xfId="0" applyNumberFormat="1" applyFont="1" applyFill="1" applyBorder="1" applyAlignment="1">
      <alignment horizontal="center"/>
    </xf>
    <xf numFmtId="10" fontId="24" fillId="9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4" borderId="16" xfId="0" applyFont="1" applyFill="1" applyBorder="1"/>
    <xf numFmtId="0" fontId="3" fillId="14" borderId="20" xfId="0" applyFont="1" applyFill="1" applyBorder="1"/>
    <xf numFmtId="9" fontId="3" fillId="10" borderId="9" xfId="0" applyNumberFormat="1" applyFont="1" applyFill="1" applyBorder="1" applyAlignment="1">
      <alignment horizontal="center"/>
    </xf>
    <xf numFmtId="0" fontId="4" fillId="15" borderId="0" xfId="0" applyFont="1" applyFill="1" applyBorder="1"/>
    <xf numFmtId="0" fontId="4" fillId="15" borderId="10" xfId="0" applyFont="1" applyFill="1" applyBorder="1"/>
    <xf numFmtId="10" fontId="4" fillId="9" borderId="6" xfId="1" applyNumberFormat="1" applyFont="1" applyFill="1" applyBorder="1" applyAlignment="1">
      <alignment horizontal="center"/>
    </xf>
    <xf numFmtId="10" fontId="3" fillId="12" borderId="22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9" fontId="3" fillId="9" borderId="6" xfId="1" applyFont="1" applyFill="1" applyBorder="1" applyAlignment="1">
      <alignment horizontal="center"/>
    </xf>
    <xf numFmtId="164" fontId="8" fillId="13" borderId="1" xfId="0" applyNumberFormat="1" applyFont="1" applyFill="1" applyBorder="1" applyAlignment="1">
      <alignment horizontal="center"/>
    </xf>
    <xf numFmtId="164" fontId="17" fillId="3" borderId="0" xfId="0" applyNumberFormat="1" applyFont="1" applyFill="1" applyBorder="1"/>
    <xf numFmtId="164" fontId="17" fillId="3" borderId="20" xfId="0" applyNumberFormat="1" applyFont="1" applyFill="1" applyBorder="1"/>
    <xf numFmtId="0" fontId="26" fillId="10" borderId="1" xfId="0" applyFont="1" applyFill="1" applyBorder="1" applyAlignment="1">
      <alignment horizontal="right"/>
    </xf>
    <xf numFmtId="165" fontId="3" fillId="9" borderId="1" xfId="1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64" fontId="11" fillId="12" borderId="19" xfId="0" applyNumberFormat="1" applyFont="1" applyFill="1" applyBorder="1"/>
    <xf numFmtId="164" fontId="11" fillId="17" borderId="17" xfId="0" applyNumberFormat="1" applyFont="1" applyFill="1" applyBorder="1"/>
    <xf numFmtId="9" fontId="11" fillId="17" borderId="19" xfId="1" applyFont="1" applyFill="1" applyBorder="1" applyAlignment="1">
      <alignment horizontal="center"/>
    </xf>
    <xf numFmtId="9" fontId="11" fillId="17" borderId="20" xfId="1" applyFont="1" applyFill="1" applyBorder="1" applyAlignment="1">
      <alignment horizontal="center"/>
    </xf>
    <xf numFmtId="9" fontId="11" fillId="17" borderId="14" xfId="1" applyFont="1" applyFill="1" applyBorder="1" applyAlignment="1">
      <alignment horizontal="center"/>
    </xf>
    <xf numFmtId="9" fontId="11" fillId="17" borderId="18" xfId="1" applyFont="1" applyFill="1" applyBorder="1" applyAlignment="1">
      <alignment horizontal="center"/>
    </xf>
    <xf numFmtId="9" fontId="11" fillId="17" borderId="0" xfId="1" applyFont="1" applyFill="1" applyBorder="1" applyAlignment="1">
      <alignment horizontal="center"/>
    </xf>
    <xf numFmtId="9" fontId="11" fillId="17" borderId="10" xfId="1" applyFont="1" applyFill="1" applyBorder="1" applyAlignment="1">
      <alignment horizontal="center"/>
    </xf>
    <xf numFmtId="0" fontId="3" fillId="0" borderId="0" xfId="0" applyFont="1" applyFill="1" applyBorder="1"/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/>
    </xf>
    <xf numFmtId="0" fontId="0" fillId="9" borderId="4" xfId="0" applyFill="1" applyBorder="1" applyAlignment="1"/>
    <xf numFmtId="0" fontId="2" fillId="3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14" borderId="16" xfId="0" applyFont="1" applyFill="1" applyBorder="1"/>
    <xf numFmtId="0" fontId="3" fillId="14" borderId="20" xfId="0" applyFont="1" applyFill="1" applyBorder="1"/>
    <xf numFmtId="0" fontId="3" fillId="14" borderId="15" xfId="0" applyFont="1" applyFill="1" applyBorder="1"/>
    <xf numFmtId="0" fontId="3" fillId="14" borderId="14" xfId="0" applyFont="1" applyFill="1" applyBorder="1"/>
    <xf numFmtId="0" fontId="3" fillId="12" borderId="1" xfId="0" applyFont="1" applyFill="1" applyBorder="1" applyAlignment="1">
      <alignment horizontal="center"/>
    </xf>
    <xf numFmtId="0" fontId="3" fillId="12" borderId="3" xfId="0" applyFont="1" applyFill="1" applyBorder="1" applyAlignment="1"/>
    <xf numFmtId="0" fontId="0" fillId="12" borderId="2" xfId="0" applyFill="1" applyBorder="1" applyAlignment="1"/>
    <xf numFmtId="0" fontId="26" fillId="4" borderId="19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</cellXfs>
  <cellStyles count="7">
    <cellStyle name="Currency" xfId="2" builtinId="4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DA1"/>
      <color rgb="FFD1D5FB"/>
      <color rgb="FFBEC4FA"/>
      <color rgb="FFB1B8F9"/>
      <color rgb="FF0FA12B"/>
      <color rgb="FFB0E0AE"/>
      <color rgb="FFCEECCC"/>
      <color rgb="FF828DF6"/>
      <color rgb="FF6FC76B"/>
      <color rgb="FF463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O98"/>
  <sheetViews>
    <sheetView tabSelected="1" topLeftCell="A17" zoomScaleNormal="100" workbookViewId="0">
      <selection activeCell="E12" sqref="E12"/>
    </sheetView>
  </sheetViews>
  <sheetFormatPr defaultColWidth="8.81640625" defaultRowHeight="14.5" x14ac:dyDescent="0.35"/>
  <cols>
    <col min="1" max="1" width="34.26953125" customWidth="1"/>
    <col min="2" max="2" width="23.26953125" customWidth="1"/>
    <col min="3" max="3" width="13.1796875" customWidth="1"/>
    <col min="4" max="5" width="8.7265625" customWidth="1"/>
    <col min="6" max="6" width="7.54296875" style="32" customWidth="1"/>
    <col min="7" max="7" width="18.7265625" style="32" customWidth="1"/>
    <col min="8" max="8" width="19.81640625" customWidth="1"/>
    <col min="9" max="13" width="18.7265625" customWidth="1"/>
    <col min="14" max="15" width="19.7265625" customWidth="1"/>
  </cols>
  <sheetData>
    <row r="1" spans="1:13" ht="20" x14ac:dyDescent="0.4">
      <c r="A1" s="5" t="s">
        <v>2</v>
      </c>
      <c r="B1" s="1" t="s">
        <v>33</v>
      </c>
      <c r="C1" s="1"/>
      <c r="D1" s="1"/>
      <c r="E1" s="1"/>
      <c r="F1" s="33"/>
      <c r="G1" s="425" t="s">
        <v>170</v>
      </c>
      <c r="H1" s="425"/>
      <c r="I1" s="425"/>
      <c r="J1" s="60"/>
      <c r="K1" s="353"/>
      <c r="L1" s="310"/>
    </row>
    <row r="2" spans="1:13" ht="12" customHeight="1" x14ac:dyDescent="0.4">
      <c r="A2" s="5"/>
      <c r="B2" s="1"/>
      <c r="C2" s="1"/>
      <c r="D2" s="1"/>
      <c r="E2" s="1"/>
      <c r="F2" s="33"/>
      <c r="G2" s="33"/>
      <c r="H2" s="1"/>
      <c r="I2" s="1"/>
      <c r="J2" s="476"/>
      <c r="K2" s="476"/>
      <c r="L2" s="333"/>
    </row>
    <row r="3" spans="1:13" ht="15" customHeight="1" x14ac:dyDescent="0.35">
      <c r="A3" s="7" t="s">
        <v>27</v>
      </c>
      <c r="B3" s="480"/>
      <c r="C3" s="480"/>
      <c r="D3" s="1"/>
      <c r="E3" s="7" t="s">
        <v>32</v>
      </c>
      <c r="F3" s="21">
        <v>0.75</v>
      </c>
      <c r="G3" s="7" t="s">
        <v>20</v>
      </c>
      <c r="H3" s="22"/>
      <c r="I3" s="49"/>
      <c r="J3" s="476"/>
      <c r="K3" s="476"/>
      <c r="L3" s="334"/>
    </row>
    <row r="4" spans="1:13" ht="15" customHeight="1" x14ac:dyDescent="0.35">
      <c r="A4" s="6" t="s">
        <v>0</v>
      </c>
      <c r="B4" s="481"/>
      <c r="C4" s="481"/>
      <c r="D4" s="62"/>
      <c r="E4" s="63"/>
      <c r="F4" s="49"/>
      <c r="G4" s="49"/>
      <c r="H4" s="49"/>
      <c r="I4" s="1"/>
      <c r="J4" s="476"/>
      <c r="K4" s="476"/>
      <c r="L4" s="334"/>
    </row>
    <row r="5" spans="1:13" ht="15" customHeight="1" x14ac:dyDescent="0.35">
      <c r="A5" s="6" t="s">
        <v>1</v>
      </c>
      <c r="B5" s="332"/>
      <c r="C5" s="301"/>
      <c r="D5" s="496" t="s">
        <v>102</v>
      </c>
      <c r="E5" s="496"/>
      <c r="F5" s="452" t="s">
        <v>37</v>
      </c>
      <c r="G5" s="33"/>
      <c r="H5" s="1" t="s">
        <v>191</v>
      </c>
      <c r="I5" s="466">
        <v>0</v>
      </c>
      <c r="J5" s="7" t="s">
        <v>195</v>
      </c>
      <c r="K5" s="466">
        <v>0</v>
      </c>
      <c r="L5" s="1"/>
    </row>
    <row r="6" spans="1:13" s="32" customFormat="1" ht="15" customHeight="1" x14ac:dyDescent="0.35">
      <c r="A6" s="6"/>
      <c r="B6" s="33"/>
      <c r="C6" s="33"/>
      <c r="D6" s="453" t="s">
        <v>103</v>
      </c>
      <c r="E6" s="454"/>
      <c r="F6" s="455">
        <v>0.75</v>
      </c>
      <c r="G6" s="33"/>
      <c r="H6" s="33"/>
      <c r="I6" s="33"/>
      <c r="J6" s="33"/>
      <c r="K6" s="33"/>
      <c r="L6" s="33"/>
    </row>
    <row r="7" spans="1:13" s="298" customFormat="1" ht="15" customHeight="1" x14ac:dyDescent="0.35">
      <c r="A7" s="6"/>
      <c r="B7" s="301"/>
      <c r="C7" s="301"/>
      <c r="D7" s="453" t="s">
        <v>104</v>
      </c>
      <c r="E7" s="454"/>
      <c r="F7" s="181">
        <v>0.28999999999999998</v>
      </c>
      <c r="G7" s="301"/>
      <c r="H7" s="301"/>
      <c r="I7" s="301"/>
      <c r="J7" s="301"/>
      <c r="K7" s="301"/>
      <c r="L7" s="301"/>
    </row>
    <row r="8" spans="1:13" s="32" customFormat="1" ht="15" customHeight="1" x14ac:dyDescent="0.35">
      <c r="A8" s="6"/>
      <c r="B8" s="33"/>
      <c r="C8" s="33"/>
      <c r="D8" s="492" t="s">
        <v>105</v>
      </c>
      <c r="E8" s="493"/>
      <c r="F8" s="182">
        <v>0.6</v>
      </c>
      <c r="G8" s="33"/>
      <c r="H8" s="33"/>
      <c r="I8" s="33"/>
      <c r="J8" s="33"/>
      <c r="K8" s="33"/>
      <c r="L8" s="33"/>
    </row>
    <row r="9" spans="1:13" ht="15" customHeight="1" x14ac:dyDescent="0.35">
      <c r="A9" s="497" t="s">
        <v>106</v>
      </c>
      <c r="B9" s="498"/>
      <c r="C9" s="1"/>
      <c r="D9" s="494" t="s">
        <v>139</v>
      </c>
      <c r="E9" s="495"/>
      <c r="F9" s="461"/>
      <c r="G9" s="33"/>
      <c r="H9" s="1"/>
      <c r="I9" s="1"/>
      <c r="J9" s="1"/>
      <c r="K9" s="1"/>
      <c r="L9" s="1"/>
    </row>
    <row r="10" spans="1:13" ht="15" customHeight="1" x14ac:dyDescent="0.35">
      <c r="A10" s="1"/>
      <c r="B10" s="1"/>
      <c r="C10" s="1"/>
      <c r="D10" s="1"/>
      <c r="E10" s="1"/>
      <c r="F10" s="33"/>
      <c r="G10" s="33"/>
      <c r="H10" s="1" t="s">
        <v>26</v>
      </c>
      <c r="I10" s="1"/>
      <c r="J10" s="1"/>
      <c r="K10" s="1"/>
      <c r="L10" s="1"/>
    </row>
    <row r="11" spans="1:13" ht="17.149999999999999" customHeight="1" x14ac:dyDescent="0.4">
      <c r="A11" s="11"/>
      <c r="B11" s="64" t="s">
        <v>22</v>
      </c>
      <c r="C11" s="64" t="s">
        <v>23</v>
      </c>
      <c r="D11" s="64" t="s">
        <v>25</v>
      </c>
      <c r="E11" s="64" t="s">
        <v>24</v>
      </c>
      <c r="F11" s="11"/>
      <c r="G11" s="11"/>
      <c r="H11" s="343" t="s">
        <v>122</v>
      </c>
      <c r="I11" s="343" t="s">
        <v>123</v>
      </c>
      <c r="J11" s="343" t="s">
        <v>124</v>
      </c>
      <c r="K11" s="343" t="s">
        <v>125</v>
      </c>
      <c r="L11" s="343" t="s">
        <v>126</v>
      </c>
      <c r="M11" s="65" t="s">
        <v>154</v>
      </c>
    </row>
    <row r="12" spans="1:13" ht="17.149999999999999" customHeight="1" x14ac:dyDescent="0.35">
      <c r="A12" s="487" t="s">
        <v>8</v>
      </c>
      <c r="B12" s="439"/>
      <c r="C12" s="427"/>
      <c r="D12" s="428"/>
      <c r="E12" s="50"/>
      <c r="F12" s="48"/>
      <c r="G12" s="48"/>
      <c r="H12" s="13" t="str">
        <f>IF(ISBLANK(C12),"",((C12*(1+I5)*D12)+((C12*(1+I5))*D12)*E12))</f>
        <v/>
      </c>
      <c r="I12" s="13" t="str">
        <f>IF(ISBLANK(C12),"",(H12*(1+K5)))</f>
        <v/>
      </c>
      <c r="J12" s="13" t="str">
        <f>IF(ISBLANK(C12),"",(I12*(1+K5)))</f>
        <v/>
      </c>
      <c r="K12" s="13" t="str">
        <f>IF(ISBLANK(C12),"",(J12*(1+K5)))</f>
        <v/>
      </c>
      <c r="L12" s="13" t="str">
        <f>IF(ISBLANK(C12),"",(K12*(1+K5)))</f>
        <v/>
      </c>
      <c r="M12" s="13">
        <f>SUM(H12:L12)</f>
        <v>0</v>
      </c>
    </row>
    <row r="13" spans="1:13" ht="17.149999999999999" customHeight="1" x14ac:dyDescent="0.35">
      <c r="A13" s="488"/>
      <c r="B13" s="439"/>
      <c r="C13" s="427"/>
      <c r="D13" s="428"/>
      <c r="E13" s="50"/>
      <c r="F13" s="48"/>
      <c r="G13" s="48"/>
      <c r="H13" s="13" t="str">
        <f>IF(ISBLANK(C13),"",((C13*(1+I5)*D13)+((C13*(1+I5))*D13)*E13))</f>
        <v/>
      </c>
      <c r="I13" s="13" t="str">
        <f>IF(ISBLANK(C13),"",(H13*(1+K5)))</f>
        <v/>
      </c>
      <c r="J13" s="13" t="str">
        <f>IF(ISBLANK(C13),"",(I13*(1+K5)))</f>
        <v/>
      </c>
      <c r="K13" s="13" t="str">
        <f>IF(ISBLANK(C13),"",(J13*(1+K5)))</f>
        <v/>
      </c>
      <c r="L13" s="13" t="str">
        <f>IF(ISBLANK(C13),"",(K13*(1+K5)))</f>
        <v/>
      </c>
      <c r="M13" s="13">
        <f t="shared" ref="M13:M17" si="0">SUM(H13:L13)</f>
        <v>0</v>
      </c>
    </row>
    <row r="14" spans="1:13" ht="17.149999999999999" customHeight="1" x14ac:dyDescent="0.35">
      <c r="A14" s="489"/>
      <c r="B14" s="439"/>
      <c r="C14" s="427"/>
      <c r="D14" s="428"/>
      <c r="E14" s="50"/>
      <c r="F14" s="48"/>
      <c r="G14" s="48"/>
      <c r="H14" s="13" t="str">
        <f>IF(ISBLANK(C14),"",((C14*(1+I5)*D14)+((C14*(1+I5))*D14)*E14))</f>
        <v/>
      </c>
      <c r="I14" s="13" t="str">
        <f>IF(ISBLANK(C14),"",(H14*(1+K5)))</f>
        <v/>
      </c>
      <c r="J14" s="13" t="str">
        <f>IF(ISBLANK(C14),"",(I14*(1+K5)))</f>
        <v/>
      </c>
      <c r="K14" s="13" t="str">
        <f>IF(ISBLANK(C14),"",(J14*(1+K5)))</f>
        <v/>
      </c>
      <c r="L14" s="13" t="str">
        <f>IF(ISBLANK(C14),"",(K14*(1+K5)))</f>
        <v/>
      </c>
      <c r="M14" s="13">
        <f t="shared" si="0"/>
        <v>0</v>
      </c>
    </row>
    <row r="15" spans="1:13" ht="17.149999999999999" customHeight="1" x14ac:dyDescent="0.35">
      <c r="A15" s="490" t="s">
        <v>90</v>
      </c>
      <c r="B15" s="439"/>
      <c r="C15" s="427"/>
      <c r="D15" s="428"/>
      <c r="E15" s="50"/>
      <c r="F15" s="48"/>
      <c r="G15" s="48"/>
      <c r="H15" s="13" t="str">
        <f>IF(ISBLANK(C15),"",(C15*D15)+((C15*D15)*E15))</f>
        <v/>
      </c>
      <c r="I15" s="13" t="str">
        <f>IF(ISBLANK(C15),"",(H15))</f>
        <v/>
      </c>
      <c r="J15" s="13" t="str">
        <f>IF(ISBLANK(C15),"",(I15))</f>
        <v/>
      </c>
      <c r="K15" s="13" t="str">
        <f>IF(ISBLANK(C15),"",(J15))</f>
        <v/>
      </c>
      <c r="L15" s="13" t="str">
        <f>IF(ISBLANK(C15),"",(K15))</f>
        <v/>
      </c>
      <c r="M15" s="13">
        <f t="shared" si="0"/>
        <v>0</v>
      </c>
    </row>
    <row r="16" spans="1:13" s="32" customFormat="1" ht="17.149999999999999" customHeight="1" x14ac:dyDescent="0.35">
      <c r="A16" s="491"/>
      <c r="B16" s="439"/>
      <c r="C16" s="444"/>
      <c r="D16" s="436"/>
      <c r="E16" s="50"/>
      <c r="F16" s="48"/>
      <c r="G16" s="48"/>
      <c r="H16" s="13" t="str">
        <f>IF(ISBLANK(C16),"",(C16*D16)+((C16*D16)*E16))</f>
        <v/>
      </c>
      <c r="I16" s="13" t="str">
        <f>IF(ISBLANK(C16),"",(H16))</f>
        <v/>
      </c>
      <c r="J16" s="13" t="str">
        <f>IF(ISBLANK(C16),"",(I16))</f>
        <v/>
      </c>
      <c r="K16" s="13" t="str">
        <f>IF(ISBLANK(C16),"",(J16))</f>
        <v/>
      </c>
      <c r="L16" s="13" t="str">
        <f>IF(ISBLANK(C16),"",(K16))</f>
        <v/>
      </c>
      <c r="M16" s="13">
        <f t="shared" si="0"/>
        <v>0</v>
      </c>
    </row>
    <row r="17" spans="1:13" ht="17.149999999999999" customHeight="1" thickBot="1" x14ac:dyDescent="0.4">
      <c r="A17" s="486"/>
      <c r="B17" s="439"/>
      <c r="C17" s="430"/>
      <c r="D17" s="436"/>
      <c r="E17" s="459"/>
      <c r="F17" s="48"/>
      <c r="G17" s="48"/>
      <c r="H17" s="13" t="str">
        <f>IF(ISBLANK(C17),"",(C17*D17)+((C17*D17)*E17))</f>
        <v/>
      </c>
      <c r="I17" s="13" t="str">
        <f>IF(ISBLANK(C17),"",(H17))</f>
        <v/>
      </c>
      <c r="J17" s="13" t="str">
        <f>IF(ISBLANK(C17),"",(I17))</f>
        <v/>
      </c>
      <c r="K17" s="13" t="str">
        <f>IF(ISBLANK(C17),"",(J17))</f>
        <v/>
      </c>
      <c r="L17" s="13" t="str">
        <f>IF(ISBLANK(C17),"",(K17))</f>
        <v/>
      </c>
      <c r="M17" s="13">
        <f t="shared" si="0"/>
        <v>0</v>
      </c>
    </row>
    <row r="18" spans="1:13" ht="17.149999999999999" customHeight="1" thickTop="1" x14ac:dyDescent="0.35">
      <c r="A18" s="484" t="s">
        <v>9</v>
      </c>
      <c r="B18" s="441"/>
      <c r="C18" s="429"/>
      <c r="D18" s="431"/>
      <c r="E18" s="51"/>
      <c r="F18" s="48"/>
      <c r="G18" s="48"/>
      <c r="H18" s="13" t="str">
        <f>IF(ISBLANK(C18),"",((C18*(1+I5))*D18)+((C18*(1+I5))*D18)*E18)</f>
        <v/>
      </c>
      <c r="I18" s="13" t="str">
        <f>IF(ISBLANK(C18),"",(H18*(1+K5)))</f>
        <v/>
      </c>
      <c r="J18" s="13" t="str">
        <f>IF(ISBLANK(C18),"",(I18*(1+K5)))</f>
        <v/>
      </c>
      <c r="K18" s="13" t="str">
        <f>IF(ISBLANK(C18),"",(J18*(1+K5)))</f>
        <v/>
      </c>
      <c r="L18" s="13" t="str">
        <f>IF(ISBLANK(C18),"",(K18*(1+K5)))</f>
        <v/>
      </c>
      <c r="M18" s="13">
        <f t="shared" ref="M18:M23" si="1">SUM(H18:L18)</f>
        <v>0</v>
      </c>
    </row>
    <row r="19" spans="1:13" ht="17.149999999999999" customHeight="1" x14ac:dyDescent="0.35">
      <c r="A19" s="485"/>
      <c r="B19" s="442"/>
      <c r="C19" s="433"/>
      <c r="D19" s="437"/>
      <c r="E19" s="51"/>
      <c r="F19" s="48"/>
      <c r="G19" s="48"/>
      <c r="H19" s="13" t="str">
        <f>IF(ISBLANK(C19),"",((C19*(1+I5))*D19)+((C19*(1+I5))*D19)*E19)</f>
        <v/>
      </c>
      <c r="I19" s="13" t="str">
        <f>IF(ISBLANK(C19),"",(H19*(1+K5)))</f>
        <v/>
      </c>
      <c r="J19" s="13" t="str">
        <f>IF(ISBLANK(C19),"",(I19*(1+K5)))</f>
        <v/>
      </c>
      <c r="K19" s="13" t="str">
        <f>IF(ISBLANK(C19),"",(J19*(1+K5)))</f>
        <v/>
      </c>
      <c r="L19" s="13" t="str">
        <f>IF(ISBLANK(C19),"",(K19*(1+K5)))</f>
        <v/>
      </c>
      <c r="M19" s="13">
        <f t="shared" ref="M19" si="2">SUM(H19:L19)</f>
        <v>0</v>
      </c>
    </row>
    <row r="20" spans="1:13" ht="17.149999999999999" customHeight="1" thickBot="1" x14ac:dyDescent="0.4">
      <c r="A20" s="486"/>
      <c r="B20" s="440"/>
      <c r="C20" s="430"/>
      <c r="D20" s="432"/>
      <c r="E20" s="459"/>
      <c r="F20" s="48"/>
      <c r="G20" s="48"/>
      <c r="H20" s="13" t="str">
        <f>IF(ISBLANK(C20),"",((C20*(1+I5))*D20)+((C20*(1+I5))*D20)*E20)</f>
        <v/>
      </c>
      <c r="I20" s="13" t="str">
        <f>IF(ISBLANK(C20),"",(H20*(1+K5)))</f>
        <v/>
      </c>
      <c r="J20" s="13" t="str">
        <f>IF(ISBLANK(C20),"",(I20*(1+K5)))</f>
        <v/>
      </c>
      <c r="K20" s="13" t="str">
        <f>IF(ISBLANK(C20),"",(J20*(1+K5)))</f>
        <v/>
      </c>
      <c r="L20" s="13" t="str">
        <f>IF(ISBLANK(C20),"",(K20*(1+K5)))</f>
        <v/>
      </c>
      <c r="M20" s="13">
        <f t="shared" si="1"/>
        <v>0</v>
      </c>
    </row>
    <row r="21" spans="1:13" ht="17.149999999999999" customHeight="1" thickTop="1" x14ac:dyDescent="0.35">
      <c r="A21" s="484" t="s">
        <v>10</v>
      </c>
      <c r="B21" s="441"/>
      <c r="C21" s="429"/>
      <c r="D21" s="438"/>
      <c r="E21" s="51"/>
      <c r="F21" s="48"/>
      <c r="G21" s="48"/>
      <c r="H21" s="13" t="str">
        <f>IF(ISBLANK(C21),"",((C21*(1+I5))*D21)+((C21*(1+I5))*D21)*E21)</f>
        <v/>
      </c>
      <c r="I21" s="13" t="str">
        <f>IF(ISBLANK(C21),"",(H21*(1+K5)))</f>
        <v/>
      </c>
      <c r="J21" s="13" t="str">
        <f>IF(ISBLANK(C21),"",(I21*(1+K5)))</f>
        <v/>
      </c>
      <c r="K21" s="13" t="str">
        <f>IF(ISBLANK(C21),"",(J21*(1+K5)))</f>
        <v/>
      </c>
      <c r="L21" s="13" t="str">
        <f>IF(ISBLANK(C21),"",(K21*(1+K5)))</f>
        <v/>
      </c>
      <c r="M21" s="13">
        <f t="shared" si="1"/>
        <v>0</v>
      </c>
    </row>
    <row r="22" spans="1:13" ht="17.149999999999999" customHeight="1" x14ac:dyDescent="0.35">
      <c r="A22" s="485"/>
      <c r="B22" s="442"/>
      <c r="C22" s="433"/>
      <c r="D22" s="437"/>
      <c r="E22" s="51"/>
      <c r="F22" s="48"/>
      <c r="G22" s="48"/>
      <c r="H22" s="13" t="str">
        <f>IF(ISBLANK(C22),"",((C22*(1+I5))*D22)+((C22*(1+I5))*D22)*E22)</f>
        <v/>
      </c>
      <c r="I22" s="13" t="str">
        <f>IF(ISBLANK(C22),"",(H22*(1+K5)))</f>
        <v/>
      </c>
      <c r="J22" s="13" t="str">
        <f>IF(ISBLANK(C22),"",(I22*(1+K5)))</f>
        <v/>
      </c>
      <c r="K22" s="13" t="str">
        <f>IF(ISBLANK(C22),"",(J22*(1+K5)))</f>
        <v/>
      </c>
      <c r="L22" s="13" t="str">
        <f>IF(ISBLANK(C22),"",(K22*(1+K5)))</f>
        <v/>
      </c>
      <c r="M22" s="13">
        <f t="shared" ref="M22" si="3">SUM(H22:L22)</f>
        <v>0</v>
      </c>
    </row>
    <row r="23" spans="1:13" ht="17.149999999999999" customHeight="1" thickBot="1" x14ac:dyDescent="0.4">
      <c r="A23" s="486"/>
      <c r="B23" s="443"/>
      <c r="C23" s="430"/>
      <c r="D23" s="436"/>
      <c r="E23" s="459"/>
      <c r="F23" s="48"/>
      <c r="G23" s="48"/>
      <c r="H23" s="13" t="str">
        <f>IF(ISBLANK(C23),"",((C23*(1+I5))*D23)+((C23*(1+I5))*D23)*E23)</f>
        <v/>
      </c>
      <c r="I23" s="13" t="str">
        <f>IF(ISBLANK(C23),"",(H23*(1+K5)))</f>
        <v/>
      </c>
      <c r="J23" s="13" t="str">
        <f>IF(ISBLANK(C23),"",(I23*(1+K5)))</f>
        <v/>
      </c>
      <c r="K23" s="13" t="str">
        <f>IF(ISBLANK(C23),"",(J23*(1+K5)))</f>
        <v/>
      </c>
      <c r="L23" s="13" t="str">
        <f>IF(ISBLANK(C23),"",(K23*(1+K5)))</f>
        <v/>
      </c>
      <c r="M23" s="13">
        <f t="shared" si="1"/>
        <v>0</v>
      </c>
    </row>
    <row r="24" spans="1:13" ht="17.149999999999999" customHeight="1" thickTop="1" x14ac:dyDescent="0.35">
      <c r="A24" s="482" t="s">
        <v>11</v>
      </c>
      <c r="B24" s="442"/>
      <c r="C24" s="434"/>
      <c r="D24" s="435"/>
      <c r="E24" s="460"/>
      <c r="F24" s="48"/>
      <c r="G24" s="48"/>
      <c r="H24" s="13" t="str">
        <f>IF(ISBLANK(C24),"",((C24*(1+I5))*D24)+((C24*(1+I5))*D24)*E24)</f>
        <v/>
      </c>
      <c r="I24" s="13" t="str">
        <f>IF(ISBLANK(C24),"",(H24*(1+K5)))</f>
        <v/>
      </c>
      <c r="J24" s="13" t="str">
        <f>IF(ISBLANK(C24),"",(I24*(1+K5)))</f>
        <v/>
      </c>
      <c r="K24" s="13" t="str">
        <f>IF(ISBLANK(C24),"",(J24*(1+K5)))</f>
        <v/>
      </c>
      <c r="L24" s="13" t="str">
        <f>IF(ISBLANK(C24),"",(K24*(1+K5)))</f>
        <v/>
      </c>
      <c r="M24" s="13">
        <f t="shared" ref="M24" si="4">SUM(H24:L24)</f>
        <v>0</v>
      </c>
    </row>
    <row r="25" spans="1:13" ht="17.149999999999999" customHeight="1" x14ac:dyDescent="0.35">
      <c r="A25" s="483"/>
      <c r="B25" s="439"/>
      <c r="C25" s="429"/>
      <c r="D25" s="428"/>
      <c r="E25" s="36"/>
      <c r="F25" s="36"/>
      <c r="G25" s="36"/>
      <c r="H25" s="13" t="str">
        <f>IF(ISBLANK(C25),"",((C25*(1+I5))*D25)+((C25*(1+I5))*D25)*E25)</f>
        <v/>
      </c>
      <c r="I25" s="13" t="str">
        <f>IF(ISBLANK(C25),"",(H25*(1+K5)))</f>
        <v/>
      </c>
      <c r="J25" s="13" t="str">
        <f>IF(ISBLANK(C25),"",(I25*(1+K5)))</f>
        <v/>
      </c>
      <c r="K25" s="13" t="str">
        <f>IF(ISBLANK(C25),"",(J25*(1+K5)))</f>
        <v/>
      </c>
      <c r="L25" s="13" t="str">
        <f>IF(ISBLANK(C25),"",(K25*(1+K5)))</f>
        <v/>
      </c>
      <c r="M25" s="13">
        <f>SUM(H25:L25)</f>
        <v>0</v>
      </c>
    </row>
    <row r="26" spans="1:13" s="32" customFormat="1" ht="17.149999999999999" customHeight="1" x14ac:dyDescent="0.35">
      <c r="A26" s="46"/>
      <c r="B26" s="35"/>
      <c r="C26" s="47"/>
      <c r="D26" s="48"/>
      <c r="E26" s="60"/>
      <c r="F26" s="60"/>
      <c r="G26" s="61" t="s">
        <v>44</v>
      </c>
      <c r="H26" s="57">
        <f t="shared" ref="H26:M26" si="5">SUM(H12:H25)</f>
        <v>0</v>
      </c>
      <c r="I26" s="57">
        <f t="shared" si="5"/>
        <v>0</v>
      </c>
      <c r="J26" s="57">
        <f t="shared" si="5"/>
        <v>0</v>
      </c>
      <c r="K26" s="57">
        <f t="shared" si="5"/>
        <v>0</v>
      </c>
      <c r="L26" s="57">
        <f t="shared" si="5"/>
        <v>0</v>
      </c>
      <c r="M26" s="57">
        <f t="shared" si="5"/>
        <v>0</v>
      </c>
    </row>
    <row r="27" spans="1:13" s="32" customFormat="1" ht="17.149999999999999" customHeight="1" x14ac:dyDescent="0.35">
      <c r="A27" s="46"/>
      <c r="B27" s="35"/>
      <c r="C27" s="47"/>
      <c r="D27" s="48"/>
      <c r="E27" s="36"/>
      <c r="F27" s="36"/>
      <c r="G27" s="36"/>
      <c r="H27" s="49"/>
      <c r="I27" s="49"/>
      <c r="J27" s="49"/>
      <c r="K27" s="49"/>
      <c r="L27" s="49"/>
      <c r="M27" s="49"/>
    </row>
    <row r="28" spans="1:13" ht="15" customHeight="1" x14ac:dyDescent="0.35">
      <c r="A28" s="41" t="s">
        <v>197</v>
      </c>
      <c r="B28" s="42" t="s">
        <v>37</v>
      </c>
      <c r="C28" s="2"/>
      <c r="D28" s="2"/>
      <c r="E28" s="59"/>
      <c r="F28" s="59"/>
      <c r="G28" s="52" t="s">
        <v>12</v>
      </c>
      <c r="H28" s="445"/>
      <c r="I28" s="445"/>
      <c r="J28" s="445"/>
      <c r="K28" s="445"/>
      <c r="L28" s="445"/>
      <c r="M28" s="13">
        <f>SUM(H28:L28)</f>
        <v>0</v>
      </c>
    </row>
    <row r="29" spans="1:13" ht="15" customHeight="1" x14ac:dyDescent="0.35">
      <c r="A29" s="29" t="s">
        <v>38</v>
      </c>
      <c r="B29" s="26">
        <v>0.218</v>
      </c>
      <c r="C29" s="2"/>
      <c r="D29" s="2"/>
      <c r="E29" s="59"/>
      <c r="F29" s="59"/>
      <c r="G29" s="52" t="s">
        <v>100</v>
      </c>
      <c r="H29" s="445"/>
      <c r="I29" s="445"/>
      <c r="J29" s="445"/>
      <c r="K29" s="445"/>
      <c r="L29" s="445"/>
      <c r="M29" s="13">
        <f t="shared" ref="M29:M42" si="6">SUM(H29:L29)</f>
        <v>0</v>
      </c>
    </row>
    <row r="30" spans="1:13" ht="15" customHeight="1" x14ac:dyDescent="0.35">
      <c r="A30" s="30" t="s">
        <v>39</v>
      </c>
      <c r="B30" s="27">
        <v>0.24099999999999999</v>
      </c>
      <c r="C30" s="2"/>
      <c r="D30" s="2"/>
      <c r="E30" s="59"/>
      <c r="F30" s="59"/>
      <c r="G30" s="52" t="s">
        <v>28</v>
      </c>
      <c r="H30" s="445"/>
      <c r="I30" s="445"/>
      <c r="J30" s="445"/>
      <c r="K30" s="445"/>
      <c r="L30" s="445"/>
      <c r="M30" s="13">
        <f t="shared" si="6"/>
        <v>0</v>
      </c>
    </row>
    <row r="31" spans="1:13" ht="15" customHeight="1" x14ac:dyDescent="0.35">
      <c r="A31" s="30" t="s">
        <v>40</v>
      </c>
      <c r="B31" s="27">
        <v>0.13200000000000001</v>
      </c>
      <c r="C31" s="2"/>
      <c r="D31" s="2"/>
      <c r="E31" s="59"/>
      <c r="F31" s="59"/>
      <c r="G31" s="52" t="s">
        <v>101</v>
      </c>
      <c r="H31" s="445"/>
      <c r="I31" s="445"/>
      <c r="J31" s="445"/>
      <c r="K31" s="445"/>
      <c r="L31" s="445"/>
      <c r="M31" s="13">
        <f t="shared" si="6"/>
        <v>0</v>
      </c>
    </row>
    <row r="32" spans="1:13" ht="15" customHeight="1" x14ac:dyDescent="0.35">
      <c r="A32" s="30" t="s">
        <v>41</v>
      </c>
      <c r="B32" s="28">
        <v>0.13500000000000001</v>
      </c>
      <c r="C32" s="2"/>
      <c r="D32" s="2"/>
      <c r="E32" s="59"/>
      <c r="F32" s="59"/>
      <c r="G32" s="52" t="s">
        <v>29</v>
      </c>
      <c r="H32" s="445"/>
      <c r="I32" s="445"/>
      <c r="J32" s="445"/>
      <c r="K32" s="445"/>
      <c r="L32" s="445"/>
      <c r="M32" s="13">
        <f t="shared" si="6"/>
        <v>0</v>
      </c>
    </row>
    <row r="33" spans="1:13" ht="15" customHeight="1" x14ac:dyDescent="0.35">
      <c r="A33" s="457" t="s">
        <v>192</v>
      </c>
      <c r="B33" s="458"/>
      <c r="C33" s="2"/>
      <c r="D33" s="2"/>
      <c r="E33" s="59"/>
      <c r="F33" s="59"/>
      <c r="G33" s="52" t="s">
        <v>13</v>
      </c>
      <c r="H33" s="445"/>
      <c r="I33" s="445"/>
      <c r="J33" s="445"/>
      <c r="K33" s="445"/>
      <c r="L33" s="445"/>
      <c r="M33" s="13">
        <f t="shared" si="6"/>
        <v>0</v>
      </c>
    </row>
    <row r="34" spans="1:13" ht="15" customHeight="1" x14ac:dyDescent="0.35">
      <c r="A34" s="30" t="s">
        <v>42</v>
      </c>
      <c r="B34" s="27">
        <v>0.27800000000000002</v>
      </c>
      <c r="C34" s="2"/>
      <c r="D34" s="2"/>
      <c r="E34" s="59"/>
      <c r="F34" s="59"/>
      <c r="G34" s="52" t="s">
        <v>14</v>
      </c>
      <c r="H34" s="445"/>
      <c r="I34" s="445"/>
      <c r="J34" s="445"/>
      <c r="K34" s="445"/>
      <c r="L34" s="445"/>
      <c r="M34" s="13">
        <f t="shared" si="6"/>
        <v>0</v>
      </c>
    </row>
    <row r="35" spans="1:13" ht="15" customHeight="1" x14ac:dyDescent="0.35">
      <c r="A35" s="456" t="s">
        <v>43</v>
      </c>
      <c r="B35" s="28">
        <v>0.28799999999999998</v>
      </c>
      <c r="C35" s="2"/>
      <c r="D35" s="2"/>
      <c r="E35" s="59"/>
      <c r="F35" s="59"/>
      <c r="G35" s="52" t="s">
        <v>15</v>
      </c>
      <c r="H35" s="445"/>
      <c r="I35" s="445"/>
      <c r="J35" s="445"/>
      <c r="K35" s="445"/>
      <c r="L35" s="445"/>
      <c r="M35" s="13">
        <f t="shared" si="6"/>
        <v>0</v>
      </c>
    </row>
    <row r="36" spans="1:13" ht="15" customHeight="1" x14ac:dyDescent="0.35">
      <c r="A36" s="457" t="s">
        <v>193</v>
      </c>
      <c r="B36" s="458"/>
      <c r="C36" s="2"/>
      <c r="D36" s="2"/>
      <c r="E36" s="59"/>
      <c r="F36" s="59"/>
      <c r="G36" s="52" t="s">
        <v>30</v>
      </c>
      <c r="H36" s="445"/>
      <c r="I36" s="445"/>
      <c r="J36" s="445"/>
      <c r="K36" s="445"/>
      <c r="L36" s="445"/>
      <c r="M36" s="13">
        <f t="shared" si="6"/>
        <v>0</v>
      </c>
    </row>
    <row r="37" spans="1:13" s="32" customFormat="1" ht="15" customHeight="1" x14ac:dyDescent="0.35">
      <c r="A37" s="53"/>
      <c r="B37" s="54"/>
      <c r="C37" s="34"/>
      <c r="D37" s="34"/>
      <c r="E37" s="59"/>
      <c r="F37" s="59"/>
      <c r="G37" s="52" t="s">
        <v>31</v>
      </c>
      <c r="H37" s="445"/>
      <c r="I37" s="445"/>
      <c r="J37" s="445"/>
      <c r="K37" s="445"/>
      <c r="L37" s="445"/>
      <c r="M37" s="13">
        <f t="shared" si="6"/>
        <v>0</v>
      </c>
    </row>
    <row r="38" spans="1:13" ht="15" customHeight="1" x14ac:dyDescent="0.35">
      <c r="A38" s="2"/>
      <c r="B38" s="2"/>
      <c r="C38" s="2"/>
      <c r="D38" s="2"/>
      <c r="E38" s="59"/>
      <c r="F38" s="59"/>
      <c r="G38" s="467" t="s">
        <v>203</v>
      </c>
      <c r="H38" s="445"/>
      <c r="I38" s="445"/>
      <c r="J38" s="445"/>
      <c r="K38" s="445"/>
      <c r="L38" s="445"/>
      <c r="M38" s="13">
        <f t="shared" si="6"/>
        <v>0</v>
      </c>
    </row>
    <row r="39" spans="1:13" ht="15" customHeight="1" x14ac:dyDescent="0.35">
      <c r="A39" s="43" t="s">
        <v>34</v>
      </c>
      <c r="B39" s="44" t="s">
        <v>35</v>
      </c>
      <c r="C39" s="45" t="s">
        <v>36</v>
      </c>
      <c r="D39" s="25"/>
      <c r="E39" s="59"/>
      <c r="F39" s="59"/>
      <c r="G39" s="52"/>
      <c r="H39" s="20"/>
      <c r="I39" s="20"/>
      <c r="J39" s="20"/>
      <c r="K39" s="20"/>
      <c r="L39" s="20"/>
      <c r="M39" s="13">
        <f t="shared" si="6"/>
        <v>0</v>
      </c>
    </row>
    <row r="40" spans="1:13" ht="15" customHeight="1" x14ac:dyDescent="0.35">
      <c r="A40" s="38" t="s">
        <v>199</v>
      </c>
      <c r="B40" s="40">
        <f>IF((M26)&gt;0,1,0)</f>
        <v>0</v>
      </c>
      <c r="C40" s="39" t="s">
        <v>167</v>
      </c>
      <c r="D40" s="31"/>
      <c r="E40" s="59"/>
      <c r="F40" s="59"/>
      <c r="G40" s="52"/>
      <c r="H40" s="20"/>
      <c r="I40" s="20"/>
      <c r="J40" s="20"/>
      <c r="K40" s="20"/>
      <c r="L40" s="20"/>
      <c r="M40" s="13">
        <f t="shared" si="6"/>
        <v>0</v>
      </c>
    </row>
    <row r="41" spans="1:13" ht="15" customHeight="1" thickBot="1" x14ac:dyDescent="0.4">
      <c r="A41" s="38" t="s">
        <v>200</v>
      </c>
      <c r="B41" s="37">
        <f>IF(ISBLANK(F3),0,1)</f>
        <v>1</v>
      </c>
      <c r="C41" s="39" t="s">
        <v>45</v>
      </c>
      <c r="D41" s="31"/>
      <c r="E41" s="59"/>
      <c r="F41" s="59"/>
      <c r="G41" s="417"/>
      <c r="H41" s="421"/>
      <c r="I41" s="421"/>
      <c r="J41" s="421"/>
      <c r="K41" s="421"/>
      <c r="L41" s="421"/>
      <c r="M41" s="13">
        <f t="shared" si="6"/>
        <v>0</v>
      </c>
    </row>
    <row r="42" spans="1:13" ht="15" customHeight="1" thickBot="1" x14ac:dyDescent="0.4">
      <c r="A42" s="38" t="s">
        <v>201</v>
      </c>
      <c r="B42" s="37">
        <f>IF(ISBLANK(H3),0,1)</f>
        <v>0</v>
      </c>
      <c r="C42" s="39" t="s">
        <v>47</v>
      </c>
      <c r="D42" s="31"/>
      <c r="E42" s="59"/>
      <c r="F42" s="59"/>
      <c r="G42" s="419" t="s">
        <v>187</v>
      </c>
      <c r="H42" s="422"/>
      <c r="I42" s="423"/>
      <c r="J42" s="423"/>
      <c r="K42" s="423"/>
      <c r="L42" s="423"/>
      <c r="M42" s="420">
        <f t="shared" si="6"/>
        <v>0</v>
      </c>
    </row>
    <row r="43" spans="1:13" ht="15" customHeight="1" thickBot="1" x14ac:dyDescent="0.4">
      <c r="A43" s="372" t="s">
        <v>202</v>
      </c>
      <c r="B43" s="373">
        <f>IF((M43)&gt;0,1,0)</f>
        <v>0</v>
      </c>
      <c r="C43" s="374" t="s">
        <v>168</v>
      </c>
      <c r="D43" s="31"/>
      <c r="E43" s="12"/>
      <c r="F43" s="12"/>
      <c r="G43" s="418" t="s">
        <v>157</v>
      </c>
      <c r="H43" s="377">
        <f>SUM(H28:H42)</f>
        <v>0</v>
      </c>
      <c r="I43" s="377">
        <f t="shared" ref="I43:L43" si="7">SUM(I28:I42)</f>
        <v>0</v>
      </c>
      <c r="J43" s="377">
        <f t="shared" si="7"/>
        <v>0</v>
      </c>
      <c r="K43" s="377">
        <f>SUM(K28:K42)</f>
        <v>0</v>
      </c>
      <c r="L43" s="377">
        <f t="shared" si="7"/>
        <v>0</v>
      </c>
      <c r="M43" s="57">
        <f>SUM(H43:L43)</f>
        <v>0</v>
      </c>
    </row>
    <row r="44" spans="1:13" s="32" customFormat="1" ht="15" customHeight="1" x14ac:dyDescent="0.35">
      <c r="A44" s="370" t="s">
        <v>159</v>
      </c>
      <c r="B44" s="40">
        <f>IF((Subawards!C39)&gt;0,1,0)</f>
        <v>0</v>
      </c>
      <c r="C44" s="366" t="s">
        <v>171</v>
      </c>
      <c r="D44" s="308"/>
      <c r="E44" s="35"/>
      <c r="F44" s="35"/>
      <c r="G44" s="59"/>
      <c r="H44" s="49"/>
      <c r="I44" s="49"/>
      <c r="J44" s="49"/>
      <c r="K44" s="49"/>
      <c r="L44" s="49"/>
      <c r="M44" s="49"/>
    </row>
    <row r="45" spans="1:13" s="32" customFormat="1" ht="15" customHeight="1" x14ac:dyDescent="0.35">
      <c r="A45" s="370" t="s">
        <v>160</v>
      </c>
      <c r="B45" s="40">
        <f>IF((Subawards!C38)&gt;0,1,0)</f>
        <v>0</v>
      </c>
      <c r="C45" s="366" t="s">
        <v>173</v>
      </c>
      <c r="D45" s="308"/>
      <c r="E45" s="12"/>
      <c r="F45" s="12"/>
      <c r="G45" s="149" t="s">
        <v>46</v>
      </c>
      <c r="H45" s="55">
        <f>H26+H43</f>
        <v>0</v>
      </c>
      <c r="I45" s="55">
        <f t="shared" ref="I45:L45" si="8">I26+I43</f>
        <v>0</v>
      </c>
      <c r="J45" s="55">
        <f t="shared" si="8"/>
        <v>0</v>
      </c>
      <c r="K45" s="55">
        <f t="shared" si="8"/>
        <v>0</v>
      </c>
      <c r="L45" s="55">
        <f t="shared" si="8"/>
        <v>0</v>
      </c>
      <c r="M45" s="55">
        <f>M26+M43</f>
        <v>0</v>
      </c>
    </row>
    <row r="46" spans="1:13" ht="15" customHeight="1" x14ac:dyDescent="0.35">
      <c r="A46" s="370" t="s">
        <v>161</v>
      </c>
      <c r="B46" s="365">
        <f>IF(ISBLANK(D58),0,1)</f>
        <v>0</v>
      </c>
      <c r="C46" s="367" t="s">
        <v>165</v>
      </c>
      <c r="D46" s="308"/>
      <c r="E46" s="12"/>
      <c r="F46" s="12"/>
      <c r="G46" s="375" t="s">
        <v>16</v>
      </c>
      <c r="H46" s="58">
        <f>(H45*F3)</f>
        <v>0</v>
      </c>
      <c r="I46" s="58">
        <f>(I45*F3)</f>
        <v>0</v>
      </c>
      <c r="J46" s="58">
        <f>(J45*F3)</f>
        <v>0</v>
      </c>
      <c r="K46" s="58">
        <f>(K45*F3)</f>
        <v>0</v>
      </c>
      <c r="L46" s="58">
        <f>(L45*F3)</f>
        <v>0</v>
      </c>
      <c r="M46" s="58">
        <f t="shared" ref="M46" si="9">SUM(H46:L46)</f>
        <v>0</v>
      </c>
    </row>
    <row r="47" spans="1:13" s="19" customFormat="1" ht="15" customHeight="1" x14ac:dyDescent="0.35">
      <c r="A47" s="370" t="s">
        <v>162</v>
      </c>
      <c r="B47" s="348">
        <f>IF((Subawards!C89)&gt;0,1,0)</f>
        <v>0</v>
      </c>
      <c r="C47" s="367" t="s">
        <v>172</v>
      </c>
      <c r="D47" s="352"/>
      <c r="E47" s="349"/>
      <c r="F47" s="349"/>
      <c r="G47" s="66" t="s">
        <v>169</v>
      </c>
      <c r="H47" s="57">
        <f>SUM(H45:H46)</f>
        <v>0</v>
      </c>
      <c r="I47" s="57">
        <f t="shared" ref="I47:L47" si="10">SUM(I45:I46)</f>
        <v>0</v>
      </c>
      <c r="J47" s="57">
        <f t="shared" si="10"/>
        <v>0</v>
      </c>
      <c r="K47" s="57">
        <f t="shared" si="10"/>
        <v>0</v>
      </c>
      <c r="L47" s="57">
        <f t="shared" si="10"/>
        <v>0</v>
      </c>
      <c r="M47" s="57">
        <f>SUM(H47:L47)</f>
        <v>0</v>
      </c>
    </row>
    <row r="48" spans="1:13" ht="15" customHeight="1" x14ac:dyDescent="0.35">
      <c r="A48" s="370" t="s">
        <v>163</v>
      </c>
      <c r="B48" s="348">
        <f>IF((Subawards!C88)&gt;0,1,0)</f>
        <v>0</v>
      </c>
      <c r="C48" s="367" t="s">
        <v>174</v>
      </c>
      <c r="D48" s="304"/>
      <c r="E48" s="1"/>
      <c r="F48" s="33"/>
      <c r="G48" s="33"/>
      <c r="H48" s="1"/>
      <c r="I48" s="1"/>
      <c r="J48" s="1"/>
      <c r="K48" s="1"/>
      <c r="L48" s="7"/>
      <c r="M48" s="4"/>
    </row>
    <row r="49" spans="1:15" ht="15" customHeight="1" x14ac:dyDescent="0.35">
      <c r="A49" s="371" t="s">
        <v>164</v>
      </c>
      <c r="B49" s="365">
        <f>IF(ISBLANK(D79),0,1)</f>
        <v>0</v>
      </c>
      <c r="C49" s="368" t="s">
        <v>166</v>
      </c>
      <c r="D49" s="304"/>
      <c r="E49" s="1"/>
      <c r="F49" s="33"/>
      <c r="G49" s="33"/>
      <c r="H49" s="1"/>
      <c r="I49" s="1"/>
      <c r="J49" s="1"/>
      <c r="K49" s="1"/>
      <c r="L49" s="1"/>
      <c r="M49" s="19"/>
    </row>
    <row r="50" spans="1:15" ht="15" customHeight="1" x14ac:dyDescent="0.35">
      <c r="A50" s="7"/>
      <c r="B50" s="15"/>
      <c r="C50" s="16"/>
      <c r="D50" s="16"/>
      <c r="E50" s="7"/>
      <c r="F50" s="7"/>
      <c r="G50" s="7" t="s">
        <v>19</v>
      </c>
      <c r="H50" s="23">
        <f>H45</f>
        <v>0</v>
      </c>
      <c r="I50" s="23">
        <f t="shared" ref="I50:L50" si="11">I45</f>
        <v>0</v>
      </c>
      <c r="J50" s="23">
        <f t="shared" si="11"/>
        <v>0</v>
      </c>
      <c r="K50" s="23">
        <f t="shared" si="11"/>
        <v>0</v>
      </c>
      <c r="L50" s="150">
        <f t="shared" si="11"/>
        <v>0</v>
      </c>
      <c r="M50" s="19"/>
    </row>
    <row r="51" spans="1:15" ht="15" customHeight="1" x14ac:dyDescent="0.35">
      <c r="B51" s="16"/>
      <c r="C51" s="16"/>
      <c r="D51" s="16"/>
      <c r="E51" s="19"/>
      <c r="F51" s="19"/>
      <c r="G51" s="19"/>
      <c r="H51" s="24"/>
      <c r="I51" s="24"/>
      <c r="J51" s="24"/>
      <c r="K51" s="24"/>
      <c r="L51" s="24"/>
      <c r="M51" s="19"/>
    </row>
    <row r="52" spans="1:15" ht="15" customHeight="1" x14ac:dyDescent="0.35">
      <c r="A52" s="7"/>
      <c r="B52" s="15"/>
      <c r="C52" s="17"/>
      <c r="D52" s="17"/>
      <c r="E52" s="7"/>
      <c r="F52" s="7"/>
      <c r="G52" s="352" t="s">
        <v>194</v>
      </c>
      <c r="H52" s="462">
        <f>H3-H45</f>
        <v>0</v>
      </c>
      <c r="I52" s="462">
        <f>H3-I45</f>
        <v>0</v>
      </c>
      <c r="J52" s="462">
        <f>H3-J45</f>
        <v>0</v>
      </c>
      <c r="K52" s="462">
        <f>H3-K45</f>
        <v>0</v>
      </c>
      <c r="L52" s="462">
        <f>H3-L45</f>
        <v>0</v>
      </c>
      <c r="M52" s="19"/>
    </row>
    <row r="53" spans="1:15" ht="15" customHeight="1" x14ac:dyDescent="0.35">
      <c r="A53" s="3"/>
      <c r="B53" s="18"/>
      <c r="C53" s="16"/>
      <c r="D53" s="16"/>
      <c r="E53" s="3"/>
      <c r="F53" s="35"/>
      <c r="G53" s="352"/>
      <c r="H53" s="49"/>
      <c r="I53" s="49"/>
      <c r="J53" s="49"/>
      <c r="K53" s="49"/>
      <c r="L53" s="49"/>
      <c r="M53" s="19"/>
    </row>
    <row r="54" spans="1:15" x14ac:dyDescent="0.35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</row>
    <row r="55" spans="1:15" ht="23.5" x14ac:dyDescent="0.55000000000000004">
      <c r="A55" s="323" t="s">
        <v>151</v>
      </c>
      <c r="B55" s="298"/>
      <c r="C55" s="298"/>
      <c r="D55" s="298"/>
      <c r="E55" s="298"/>
      <c r="F55" s="298"/>
      <c r="G55" s="298"/>
      <c r="H55" s="298"/>
      <c r="I55" s="298"/>
      <c r="J55" s="298"/>
      <c r="K55" s="299"/>
      <c r="L55" s="298"/>
      <c r="M55" s="298"/>
      <c r="N55" s="298"/>
      <c r="O55" s="298"/>
    </row>
    <row r="56" spans="1:15" ht="18" x14ac:dyDescent="0.4">
      <c r="A56" s="325"/>
      <c r="B56" s="318"/>
      <c r="C56" s="298"/>
      <c r="D56" s="298"/>
      <c r="E56" s="298"/>
      <c r="F56" s="298"/>
      <c r="G56" s="298"/>
      <c r="H56" s="318"/>
      <c r="I56" s="325"/>
      <c r="J56" s="330"/>
      <c r="K56" s="298"/>
      <c r="L56" s="298"/>
      <c r="M56" s="298"/>
      <c r="N56" s="298"/>
      <c r="O56" s="298"/>
    </row>
    <row r="57" spans="1:15" s="298" customFormat="1" ht="18" x14ac:dyDescent="0.4">
      <c r="A57" s="317" t="s">
        <v>153</v>
      </c>
      <c r="B57" s="328"/>
      <c r="H57" s="318"/>
      <c r="I57" s="325"/>
      <c r="J57" s="330"/>
    </row>
    <row r="58" spans="1:15" s="298" customFormat="1" ht="18" x14ac:dyDescent="0.4">
      <c r="A58" s="331"/>
      <c r="B58" s="330"/>
      <c r="C58" s="6" t="s">
        <v>152</v>
      </c>
      <c r="D58" s="451"/>
      <c r="H58" s="7" t="s">
        <v>191</v>
      </c>
      <c r="I58" s="466"/>
      <c r="J58" s="7" t="s">
        <v>195</v>
      </c>
      <c r="K58" s="466"/>
    </row>
    <row r="59" spans="1:15" ht="18" x14ac:dyDescent="0.4">
      <c r="A59" s="317"/>
      <c r="B59" s="318"/>
      <c r="C59" s="298"/>
      <c r="D59" s="298"/>
      <c r="E59" s="298"/>
      <c r="F59" s="298"/>
      <c r="G59" s="298"/>
      <c r="H59" s="298"/>
      <c r="I59" s="317"/>
      <c r="J59" s="326"/>
      <c r="K59" s="298"/>
      <c r="L59" s="298"/>
      <c r="M59" s="298"/>
      <c r="N59" s="298"/>
      <c r="O59" s="298"/>
    </row>
    <row r="60" spans="1:15" ht="15.5" x14ac:dyDescent="0.35">
      <c r="A60" s="320" t="s">
        <v>128</v>
      </c>
      <c r="B60" s="298"/>
      <c r="C60" s="298"/>
      <c r="D60" s="298"/>
      <c r="E60" s="298"/>
      <c r="F60" s="298"/>
      <c r="G60" s="298"/>
      <c r="H60" s="320" t="s">
        <v>120</v>
      </c>
      <c r="I60" s="298"/>
      <c r="J60" s="298"/>
      <c r="K60" s="298"/>
      <c r="L60" s="298"/>
      <c r="M60" s="298"/>
      <c r="N60" s="298"/>
      <c r="O60" s="298"/>
    </row>
    <row r="61" spans="1:15" x14ac:dyDescent="0.35">
      <c r="A61" s="305"/>
      <c r="B61" s="306" t="s">
        <v>65</v>
      </c>
      <c r="C61" s="306" t="s">
        <v>67</v>
      </c>
      <c r="D61" s="306" t="s">
        <v>66</v>
      </c>
      <c r="E61" s="306" t="s">
        <v>68</v>
      </c>
      <c r="F61" s="307"/>
      <c r="G61" s="305"/>
      <c r="H61" s="300"/>
      <c r="I61" s="343" t="s">
        <v>122</v>
      </c>
      <c r="J61" s="343" t="s">
        <v>123</v>
      </c>
      <c r="K61" s="343" t="s">
        <v>124</v>
      </c>
      <c r="L61" s="343" t="s">
        <v>125</v>
      </c>
      <c r="M61" s="343" t="s">
        <v>126</v>
      </c>
      <c r="N61" s="344" t="s">
        <v>154</v>
      </c>
      <c r="O61" s="60"/>
    </row>
    <row r="62" spans="1:15" ht="16.5" customHeight="1" x14ac:dyDescent="0.35">
      <c r="A62" s="477" t="s">
        <v>155</v>
      </c>
      <c r="B62" s="312"/>
      <c r="C62" s="345"/>
      <c r="D62" s="314"/>
      <c r="E62" s="447"/>
      <c r="F62" s="319"/>
      <c r="G62" s="319"/>
      <c r="H62" s="335" t="s">
        <v>129</v>
      </c>
      <c r="I62" s="450"/>
      <c r="J62" s="450"/>
      <c r="K62" s="450"/>
      <c r="L62" s="450"/>
      <c r="M62" s="450"/>
      <c r="N62" s="340">
        <f>SUM(I62:M62)</f>
        <v>0</v>
      </c>
      <c r="O62" s="316"/>
    </row>
    <row r="63" spans="1:15" ht="16.5" customHeight="1" x14ac:dyDescent="0.35">
      <c r="A63" s="478"/>
      <c r="B63" s="312"/>
      <c r="C63" s="345"/>
      <c r="D63" s="314"/>
      <c r="E63" s="314"/>
      <c r="F63" s="319"/>
      <c r="G63" s="319"/>
      <c r="H63" s="336" t="s">
        <v>130</v>
      </c>
      <c r="I63" s="449"/>
      <c r="J63" s="449"/>
      <c r="K63" s="449"/>
      <c r="L63" s="449"/>
      <c r="M63" s="449"/>
      <c r="N63" s="341">
        <f t="shared" ref="N63:N74" si="12">SUM(I63:M63)</f>
        <v>0</v>
      </c>
      <c r="O63" s="316"/>
    </row>
    <row r="64" spans="1:15" x14ac:dyDescent="0.35">
      <c r="A64" s="479"/>
      <c r="B64" s="311"/>
      <c r="C64" s="346"/>
      <c r="D64" s="315"/>
      <c r="E64" s="315"/>
      <c r="F64" s="319"/>
      <c r="G64" s="319"/>
      <c r="H64" s="336" t="s">
        <v>132</v>
      </c>
      <c r="I64" s="449"/>
      <c r="J64" s="449"/>
      <c r="K64" s="449"/>
      <c r="L64" s="449"/>
      <c r="M64" s="449"/>
      <c r="N64" s="341">
        <f t="shared" si="12"/>
        <v>0</v>
      </c>
      <c r="O64" s="316"/>
    </row>
    <row r="65" spans="1:15" x14ac:dyDescent="0.35">
      <c r="A65" s="309"/>
      <c r="B65" s="304"/>
      <c r="C65" s="199"/>
      <c r="D65" s="198"/>
      <c r="E65" s="200"/>
      <c r="F65" s="319"/>
      <c r="G65" s="319"/>
      <c r="H65" s="336" t="s">
        <v>133</v>
      </c>
      <c r="I65" s="449"/>
      <c r="J65" s="449"/>
      <c r="K65" s="449"/>
      <c r="L65" s="449"/>
      <c r="M65" s="449"/>
      <c r="N65" s="341">
        <f t="shared" si="12"/>
        <v>0</v>
      </c>
      <c r="O65" s="316"/>
    </row>
    <row r="66" spans="1:15" x14ac:dyDescent="0.35">
      <c r="A66" s="499" t="s">
        <v>156</v>
      </c>
      <c r="B66" s="446"/>
      <c r="C66" s="448"/>
      <c r="D66" s="447"/>
      <c r="E66" s="447"/>
      <c r="F66" s="319"/>
      <c r="G66" s="319"/>
      <c r="H66" s="336" t="s">
        <v>135</v>
      </c>
      <c r="I66" s="449"/>
      <c r="J66" s="449"/>
      <c r="K66" s="449"/>
      <c r="L66" s="449"/>
      <c r="M66" s="449"/>
      <c r="N66" s="341">
        <f t="shared" si="12"/>
        <v>0</v>
      </c>
      <c r="O66" s="316"/>
    </row>
    <row r="67" spans="1:15" ht="16.5" customHeight="1" x14ac:dyDescent="0.35">
      <c r="A67" s="500"/>
      <c r="B67" s="312"/>
      <c r="C67" s="345"/>
      <c r="D67" s="314"/>
      <c r="E67" s="314"/>
      <c r="F67" s="319"/>
      <c r="G67" s="319"/>
      <c r="H67" s="336" t="s">
        <v>136</v>
      </c>
      <c r="I67" s="449"/>
      <c r="J67" s="449"/>
      <c r="K67" s="449"/>
      <c r="L67" s="449"/>
      <c r="M67" s="449"/>
      <c r="N67" s="341">
        <f t="shared" si="12"/>
        <v>0</v>
      </c>
      <c r="O67" s="316"/>
    </row>
    <row r="68" spans="1:15" x14ac:dyDescent="0.35">
      <c r="A68" s="501"/>
      <c r="B68" s="311"/>
      <c r="C68" s="346"/>
      <c r="D68" s="315"/>
      <c r="E68" s="315"/>
      <c r="F68" s="319"/>
      <c r="G68" s="319"/>
      <c r="H68" s="336" t="s">
        <v>138</v>
      </c>
      <c r="I68" s="449"/>
      <c r="J68" s="449"/>
      <c r="K68" s="449"/>
      <c r="L68" s="449"/>
      <c r="M68" s="449"/>
      <c r="N68" s="341">
        <f t="shared" si="12"/>
        <v>0</v>
      </c>
      <c r="O68" s="316"/>
    </row>
    <row r="69" spans="1:15" x14ac:dyDescent="0.35">
      <c r="A69" s="309"/>
      <c r="B69" s="304"/>
      <c r="C69" s="199"/>
      <c r="D69" s="198"/>
      <c r="E69" s="200"/>
      <c r="F69" s="319"/>
      <c r="G69" s="319"/>
      <c r="H69" s="336" t="s">
        <v>139</v>
      </c>
      <c r="I69" s="449"/>
      <c r="J69" s="449"/>
      <c r="K69" s="449"/>
      <c r="L69" s="449"/>
      <c r="M69" s="449"/>
      <c r="N69" s="341">
        <f t="shared" si="12"/>
        <v>0</v>
      </c>
      <c r="O69" s="316"/>
    </row>
    <row r="70" spans="1:15" x14ac:dyDescent="0.35">
      <c r="A70" s="499" t="s">
        <v>131</v>
      </c>
      <c r="B70" s="446"/>
      <c r="C70" s="448"/>
      <c r="D70" s="447"/>
      <c r="E70" s="447"/>
      <c r="F70" s="319"/>
      <c r="G70" s="298"/>
      <c r="H70" s="336" t="s">
        <v>139</v>
      </c>
      <c r="I70" s="449"/>
      <c r="J70" s="449"/>
      <c r="K70" s="449"/>
      <c r="L70" s="449"/>
      <c r="M70" s="449"/>
      <c r="N70" s="341">
        <f t="shared" si="12"/>
        <v>0</v>
      </c>
      <c r="O70" s="316"/>
    </row>
    <row r="71" spans="1:15" ht="16.5" customHeight="1" x14ac:dyDescent="0.35">
      <c r="A71" s="500"/>
      <c r="B71" s="312"/>
      <c r="C71" s="345"/>
      <c r="D71" s="314"/>
      <c r="E71" s="314"/>
      <c r="F71" s="319"/>
      <c r="G71" s="298"/>
      <c r="H71" s="336" t="s">
        <v>139</v>
      </c>
      <c r="I71" s="449"/>
      <c r="J71" s="449"/>
      <c r="K71" s="449"/>
      <c r="L71" s="449"/>
      <c r="M71" s="449"/>
      <c r="N71" s="341">
        <f t="shared" si="12"/>
        <v>0</v>
      </c>
      <c r="O71" s="316"/>
    </row>
    <row r="72" spans="1:15" x14ac:dyDescent="0.35">
      <c r="A72" s="500"/>
      <c r="B72" s="321"/>
      <c r="C72" s="345"/>
      <c r="D72" s="322"/>
      <c r="E72" s="314"/>
      <c r="F72" s="319"/>
      <c r="G72" s="162"/>
      <c r="H72" s="336" t="s">
        <v>139</v>
      </c>
      <c r="I72" s="449"/>
      <c r="J72" s="449"/>
      <c r="K72" s="449"/>
      <c r="L72" s="449"/>
      <c r="M72" s="449"/>
      <c r="N72" s="341">
        <f t="shared" si="12"/>
        <v>0</v>
      </c>
      <c r="O72" s="316"/>
    </row>
    <row r="73" spans="1:15" x14ac:dyDescent="0.35">
      <c r="A73" s="501"/>
      <c r="B73" s="311"/>
      <c r="C73" s="346"/>
      <c r="D73" s="315"/>
      <c r="E73" s="315"/>
      <c r="F73" s="319"/>
      <c r="G73" s="298"/>
      <c r="H73" s="336" t="s">
        <v>139</v>
      </c>
      <c r="I73" s="449"/>
      <c r="J73" s="449"/>
      <c r="K73" s="449"/>
      <c r="L73" s="449"/>
      <c r="M73" s="449"/>
      <c r="N73" s="341">
        <f t="shared" si="12"/>
        <v>0</v>
      </c>
      <c r="O73" s="316"/>
    </row>
    <row r="74" spans="1:15" x14ac:dyDescent="0.35">
      <c r="A74" s="298"/>
      <c r="B74" s="298"/>
      <c r="C74" s="298"/>
      <c r="D74" s="298"/>
      <c r="E74" s="298"/>
      <c r="F74" s="298"/>
      <c r="G74" s="298"/>
      <c r="H74" s="337" t="s">
        <v>139</v>
      </c>
      <c r="I74" s="313"/>
      <c r="J74" s="313"/>
      <c r="K74" s="313"/>
      <c r="L74" s="313"/>
      <c r="M74" s="313"/>
      <c r="N74" s="342">
        <f t="shared" si="12"/>
        <v>0</v>
      </c>
      <c r="O74" s="316"/>
    </row>
    <row r="75" spans="1:15" x14ac:dyDescent="0.35">
      <c r="A75" s="183"/>
      <c r="B75" s="183"/>
      <c r="C75" s="183"/>
      <c r="D75" s="183"/>
      <c r="E75" s="183"/>
      <c r="F75" s="183"/>
      <c r="G75" s="183"/>
      <c r="H75" s="61" t="s">
        <v>158</v>
      </c>
      <c r="I75" s="57">
        <f>SUM(I62:I74)</f>
        <v>0</v>
      </c>
      <c r="J75" s="57">
        <f t="shared" ref="J75:M75" si="13">SUM(J62:J74)</f>
        <v>0</v>
      </c>
      <c r="K75" s="57">
        <f t="shared" si="13"/>
        <v>0</v>
      </c>
      <c r="L75" s="57">
        <f t="shared" si="13"/>
        <v>0</v>
      </c>
      <c r="M75" s="57">
        <f t="shared" si="13"/>
        <v>0</v>
      </c>
      <c r="N75" s="377">
        <f>SUM(N62:N74)</f>
        <v>0</v>
      </c>
      <c r="O75" s="318"/>
    </row>
    <row r="76" spans="1:15" x14ac:dyDescent="0.35">
      <c r="A76" s="298"/>
      <c r="B76" s="298"/>
      <c r="C76" s="298"/>
      <c r="D76" s="298"/>
      <c r="E76" s="298"/>
      <c r="F76" s="298"/>
      <c r="G76" s="298"/>
      <c r="H76" s="302"/>
      <c r="I76" s="303"/>
      <c r="J76" s="303"/>
      <c r="K76" s="303"/>
      <c r="L76" s="303"/>
      <c r="M76" s="303"/>
      <c r="N76" s="303"/>
      <c r="O76" s="339"/>
    </row>
    <row r="77" spans="1:15" ht="18" x14ac:dyDescent="0.4">
      <c r="A77" s="347"/>
      <c r="B77" s="318"/>
      <c r="C77" s="298"/>
      <c r="D77" s="298"/>
      <c r="E77" s="298"/>
      <c r="F77" s="298"/>
      <c r="G77" s="298"/>
      <c r="H77" s="318"/>
      <c r="I77" s="325"/>
      <c r="J77" s="330"/>
      <c r="K77" s="298"/>
      <c r="L77" s="298"/>
      <c r="M77" s="298"/>
      <c r="N77" s="298"/>
      <c r="O77" s="298"/>
    </row>
    <row r="78" spans="1:15" ht="18" x14ac:dyDescent="0.4">
      <c r="A78" s="317" t="s">
        <v>153</v>
      </c>
      <c r="B78" s="328"/>
      <c r="C78" s="298"/>
      <c r="D78" s="298"/>
      <c r="E78" s="298"/>
      <c r="F78" s="298"/>
      <c r="G78" s="298"/>
      <c r="H78" s="318"/>
      <c r="I78" s="325"/>
      <c r="J78" s="330"/>
      <c r="K78" s="298"/>
      <c r="L78" s="298"/>
      <c r="M78" s="298"/>
      <c r="N78" s="298"/>
      <c r="O78" s="298"/>
    </row>
    <row r="79" spans="1:15" ht="18" x14ac:dyDescent="0.4">
      <c r="A79" s="331"/>
      <c r="B79" s="330"/>
      <c r="C79" s="6" t="s">
        <v>152</v>
      </c>
      <c r="D79" s="329"/>
      <c r="E79" s="298"/>
      <c r="F79" s="298"/>
      <c r="G79" s="298"/>
      <c r="H79" s="7" t="s">
        <v>191</v>
      </c>
      <c r="I79" s="466"/>
      <c r="J79" s="7" t="s">
        <v>195</v>
      </c>
      <c r="K79" s="466"/>
      <c r="L79" s="298"/>
      <c r="M79" s="298"/>
      <c r="N79" s="298"/>
      <c r="O79" s="298"/>
    </row>
    <row r="80" spans="1:15" ht="18" x14ac:dyDescent="0.4">
      <c r="A80" s="317"/>
      <c r="B80" s="318"/>
      <c r="C80" s="298"/>
      <c r="D80" s="298"/>
      <c r="E80" s="298"/>
      <c r="F80" s="298"/>
      <c r="G80" s="298"/>
      <c r="H80" s="298"/>
      <c r="I80" s="317"/>
      <c r="J80" s="326"/>
      <c r="K80" s="298"/>
      <c r="L80" s="298"/>
      <c r="M80" s="298"/>
      <c r="N80" s="298"/>
      <c r="O80" s="298"/>
    </row>
    <row r="81" spans="1:15" ht="15.5" x14ac:dyDescent="0.35">
      <c r="A81" s="320" t="s">
        <v>128</v>
      </c>
      <c r="B81" s="298"/>
      <c r="C81" s="298"/>
      <c r="D81" s="298"/>
      <c r="E81" s="298"/>
      <c r="F81" s="298"/>
      <c r="G81" s="298"/>
      <c r="H81" s="320" t="s">
        <v>120</v>
      </c>
      <c r="I81" s="298"/>
      <c r="J81" s="298"/>
      <c r="K81" s="298"/>
      <c r="L81" s="298"/>
      <c r="M81" s="298"/>
      <c r="N81" s="298"/>
      <c r="O81" s="338"/>
    </row>
    <row r="82" spans="1:15" x14ac:dyDescent="0.35">
      <c r="A82" s="305"/>
      <c r="B82" s="306" t="s">
        <v>65</v>
      </c>
      <c r="C82" s="306" t="s">
        <v>67</v>
      </c>
      <c r="D82" s="306" t="s">
        <v>66</v>
      </c>
      <c r="E82" s="306" t="s">
        <v>68</v>
      </c>
      <c r="F82" s="307"/>
      <c r="G82" s="305"/>
      <c r="H82" s="300"/>
      <c r="I82" s="343" t="s">
        <v>122</v>
      </c>
      <c r="J82" s="343" t="s">
        <v>123</v>
      </c>
      <c r="K82" s="343" t="s">
        <v>124</v>
      </c>
      <c r="L82" s="343" t="s">
        <v>125</v>
      </c>
      <c r="M82" s="343" t="s">
        <v>126</v>
      </c>
      <c r="N82" s="344" t="s">
        <v>154</v>
      </c>
      <c r="O82" s="60"/>
    </row>
    <row r="83" spans="1:15" ht="15" customHeight="1" x14ac:dyDescent="0.35">
      <c r="A83" s="477" t="s">
        <v>155</v>
      </c>
      <c r="B83" s="312"/>
      <c r="C83" s="345"/>
      <c r="D83" s="314"/>
      <c r="E83" s="447"/>
      <c r="F83" s="319"/>
      <c r="G83" s="319"/>
      <c r="H83" s="335" t="s">
        <v>129</v>
      </c>
      <c r="I83" s="450"/>
      <c r="J83" s="450"/>
      <c r="K83" s="450"/>
      <c r="L83" s="450"/>
      <c r="M83" s="450"/>
      <c r="N83" s="340">
        <f>SUM(I83:M83)</f>
        <v>0</v>
      </c>
      <c r="O83" s="316"/>
    </row>
    <row r="84" spans="1:15" ht="15" customHeight="1" x14ac:dyDescent="0.35">
      <c r="A84" s="478"/>
      <c r="B84" s="312"/>
      <c r="C84" s="345"/>
      <c r="D84" s="314"/>
      <c r="E84" s="314"/>
      <c r="F84" s="319"/>
      <c r="G84" s="319"/>
      <c r="H84" s="336" t="s">
        <v>130</v>
      </c>
      <c r="I84" s="449"/>
      <c r="J84" s="449"/>
      <c r="K84" s="449"/>
      <c r="L84" s="449"/>
      <c r="M84" s="449"/>
      <c r="N84" s="341">
        <f>SUM(I84:M84)</f>
        <v>0</v>
      </c>
      <c r="O84" s="316"/>
    </row>
    <row r="85" spans="1:15" ht="15" customHeight="1" x14ac:dyDescent="0.35">
      <c r="A85" s="479"/>
      <c r="B85" s="311"/>
      <c r="C85" s="346"/>
      <c r="D85" s="315"/>
      <c r="E85" s="315"/>
      <c r="F85" s="319"/>
      <c r="G85" s="319"/>
      <c r="H85" s="336" t="s">
        <v>132</v>
      </c>
      <c r="I85" s="449"/>
      <c r="J85" s="449"/>
      <c r="K85" s="449"/>
      <c r="L85" s="449"/>
      <c r="M85" s="449"/>
      <c r="N85" s="341">
        <f t="shared" ref="N85:N94" si="14">SUM(I85:M85)</f>
        <v>0</v>
      </c>
      <c r="O85" s="316"/>
    </row>
    <row r="86" spans="1:15" x14ac:dyDescent="0.35">
      <c r="A86" s="309"/>
      <c r="B86" s="304"/>
      <c r="C86" s="199"/>
      <c r="D86" s="198"/>
      <c r="E86" s="200"/>
      <c r="F86" s="319"/>
      <c r="G86" s="319"/>
      <c r="H86" s="336" t="s">
        <v>133</v>
      </c>
      <c r="I86" s="449"/>
      <c r="J86" s="449"/>
      <c r="K86" s="449"/>
      <c r="L86" s="449"/>
      <c r="M86" s="449"/>
      <c r="N86" s="341">
        <f t="shared" si="14"/>
        <v>0</v>
      </c>
      <c r="O86" s="316"/>
    </row>
    <row r="87" spans="1:15" ht="15" customHeight="1" x14ac:dyDescent="0.35">
      <c r="A87" s="499" t="s">
        <v>156</v>
      </c>
      <c r="B87" s="446"/>
      <c r="C87" s="448"/>
      <c r="D87" s="447"/>
      <c r="E87" s="447"/>
      <c r="F87" s="319"/>
      <c r="G87" s="319"/>
      <c r="H87" s="336" t="s">
        <v>135</v>
      </c>
      <c r="I87" s="449"/>
      <c r="J87" s="449"/>
      <c r="K87" s="449"/>
      <c r="L87" s="449"/>
      <c r="M87" s="449"/>
      <c r="N87" s="341">
        <f t="shared" si="14"/>
        <v>0</v>
      </c>
      <c r="O87" s="316"/>
    </row>
    <row r="88" spans="1:15" ht="15" customHeight="1" x14ac:dyDescent="0.35">
      <c r="A88" s="500"/>
      <c r="B88" s="312"/>
      <c r="C88" s="345"/>
      <c r="D88" s="314"/>
      <c r="E88" s="314"/>
      <c r="F88" s="319"/>
      <c r="G88" s="319"/>
      <c r="H88" s="336" t="s">
        <v>136</v>
      </c>
      <c r="I88" s="449"/>
      <c r="J88" s="449"/>
      <c r="K88" s="449"/>
      <c r="L88" s="449"/>
      <c r="M88" s="449"/>
      <c r="N88" s="341">
        <f t="shared" si="14"/>
        <v>0</v>
      </c>
      <c r="O88" s="316"/>
    </row>
    <row r="89" spans="1:15" ht="15" customHeight="1" x14ac:dyDescent="0.35">
      <c r="A89" s="501"/>
      <c r="B89" s="311"/>
      <c r="C89" s="346"/>
      <c r="D89" s="315"/>
      <c r="E89" s="315"/>
      <c r="F89" s="319"/>
      <c r="G89" s="319"/>
      <c r="H89" s="336" t="s">
        <v>138</v>
      </c>
      <c r="I89" s="449"/>
      <c r="J89" s="449"/>
      <c r="K89" s="449"/>
      <c r="L89" s="449"/>
      <c r="M89" s="449"/>
      <c r="N89" s="341">
        <f t="shared" si="14"/>
        <v>0</v>
      </c>
      <c r="O89" s="316"/>
    </row>
    <row r="90" spans="1:15" x14ac:dyDescent="0.35">
      <c r="A90" s="309"/>
      <c r="B90" s="304"/>
      <c r="C90" s="199"/>
      <c r="D90" s="198"/>
      <c r="E90" s="200"/>
      <c r="F90" s="319"/>
      <c r="G90" s="319"/>
      <c r="H90" s="336" t="s">
        <v>139</v>
      </c>
      <c r="I90" s="449"/>
      <c r="J90" s="449"/>
      <c r="K90" s="449"/>
      <c r="L90" s="449"/>
      <c r="M90" s="449"/>
      <c r="N90" s="341">
        <f t="shared" si="14"/>
        <v>0</v>
      </c>
      <c r="O90" s="316"/>
    </row>
    <row r="91" spans="1:15" ht="15" customHeight="1" x14ac:dyDescent="0.35">
      <c r="A91" s="499" t="s">
        <v>131</v>
      </c>
      <c r="B91" s="446"/>
      <c r="C91" s="448"/>
      <c r="D91" s="447"/>
      <c r="E91" s="447"/>
      <c r="F91" s="319"/>
      <c r="G91" s="298"/>
      <c r="H91" s="336" t="s">
        <v>139</v>
      </c>
      <c r="I91" s="449"/>
      <c r="J91" s="449"/>
      <c r="K91" s="449"/>
      <c r="L91" s="449"/>
      <c r="M91" s="449"/>
      <c r="N91" s="341">
        <f t="shared" si="14"/>
        <v>0</v>
      </c>
      <c r="O91" s="316"/>
    </row>
    <row r="92" spans="1:15" ht="15" customHeight="1" x14ac:dyDescent="0.35">
      <c r="A92" s="500"/>
      <c r="B92" s="312"/>
      <c r="C92" s="345"/>
      <c r="D92" s="314"/>
      <c r="E92" s="314"/>
      <c r="F92" s="319"/>
      <c r="G92" s="298"/>
      <c r="H92" s="336" t="s">
        <v>139</v>
      </c>
      <c r="I92" s="449"/>
      <c r="J92" s="449"/>
      <c r="K92" s="449"/>
      <c r="L92" s="449"/>
      <c r="M92" s="449"/>
      <c r="N92" s="341">
        <f t="shared" si="14"/>
        <v>0</v>
      </c>
      <c r="O92" s="316"/>
    </row>
    <row r="93" spans="1:15" ht="15" customHeight="1" x14ac:dyDescent="0.35">
      <c r="A93" s="500"/>
      <c r="B93" s="321"/>
      <c r="C93" s="345"/>
      <c r="D93" s="322"/>
      <c r="E93" s="314"/>
      <c r="F93" s="319"/>
      <c r="G93" s="162"/>
      <c r="H93" s="336" t="s">
        <v>139</v>
      </c>
      <c r="I93" s="449"/>
      <c r="J93" s="449"/>
      <c r="K93" s="449"/>
      <c r="L93" s="449"/>
      <c r="M93" s="449"/>
      <c r="N93" s="341">
        <f t="shared" si="14"/>
        <v>0</v>
      </c>
      <c r="O93" s="316"/>
    </row>
    <row r="94" spans="1:15" ht="15" customHeight="1" x14ac:dyDescent="0.35">
      <c r="A94" s="501"/>
      <c r="B94" s="311"/>
      <c r="C94" s="346"/>
      <c r="D94" s="315"/>
      <c r="E94" s="315"/>
      <c r="F94" s="319"/>
      <c r="G94" s="298"/>
      <c r="H94" s="336" t="s">
        <v>139</v>
      </c>
      <c r="I94" s="449"/>
      <c r="J94" s="449"/>
      <c r="K94" s="449"/>
      <c r="L94" s="449"/>
      <c r="M94" s="449"/>
      <c r="N94" s="341">
        <f t="shared" si="14"/>
        <v>0</v>
      </c>
      <c r="O94" s="316"/>
    </row>
    <row r="95" spans="1:15" x14ac:dyDescent="0.35">
      <c r="A95" s="298"/>
      <c r="B95" s="298"/>
      <c r="C95" s="298"/>
      <c r="D95" s="298"/>
      <c r="E95" s="298"/>
      <c r="F95" s="298"/>
      <c r="G95" s="298"/>
      <c r="H95" s="337" t="s">
        <v>139</v>
      </c>
      <c r="I95" s="313"/>
      <c r="J95" s="313"/>
      <c r="K95" s="313"/>
      <c r="L95" s="313"/>
      <c r="M95" s="313"/>
      <c r="N95" s="342">
        <f>SUM(I95:M95)</f>
        <v>0</v>
      </c>
      <c r="O95" s="316"/>
    </row>
    <row r="96" spans="1:15" x14ac:dyDescent="0.35">
      <c r="A96" s="298"/>
      <c r="B96" s="298"/>
      <c r="C96" s="298"/>
      <c r="D96" s="298"/>
      <c r="E96" s="298"/>
      <c r="F96" s="298"/>
      <c r="G96" s="298"/>
      <c r="H96" s="61" t="s">
        <v>158</v>
      </c>
      <c r="I96" s="57">
        <f>SUM(I83:I95)</f>
        <v>0</v>
      </c>
      <c r="J96" s="57">
        <f t="shared" ref="J96" si="15">SUM(J83:J95)</f>
        <v>0</v>
      </c>
      <c r="K96" s="57">
        <f t="shared" ref="K96" si="16">SUM(K83:K95)</f>
        <v>0</v>
      </c>
      <c r="L96" s="57">
        <f t="shared" ref="L96" si="17">SUM(L83:L95)</f>
        <v>0</v>
      </c>
      <c r="M96" s="57">
        <f t="shared" ref="M96" si="18">SUM(M83:M95)</f>
        <v>0</v>
      </c>
      <c r="N96" s="57">
        <f>SUM(N83:N95)</f>
        <v>0</v>
      </c>
      <c r="O96" s="298"/>
    </row>
    <row r="97" spans="1:15" x14ac:dyDescent="0.35">
      <c r="A97" s="298"/>
      <c r="B97" s="298"/>
      <c r="C97" s="298"/>
      <c r="D97" s="298"/>
      <c r="E97" s="298"/>
      <c r="F97" s="298"/>
      <c r="G97" s="298"/>
      <c r="H97" s="298"/>
      <c r="I97" s="302"/>
      <c r="J97" s="303"/>
      <c r="K97" s="303"/>
      <c r="L97" s="303"/>
      <c r="M97" s="303"/>
      <c r="N97" s="303"/>
      <c r="O97" s="303"/>
    </row>
    <row r="98" spans="1:15" x14ac:dyDescent="0.35">
      <c r="A98" s="298"/>
      <c r="B98" s="298"/>
      <c r="C98" s="298"/>
      <c r="D98" s="298"/>
      <c r="E98" s="298"/>
      <c r="F98" s="298"/>
      <c r="G98" s="298"/>
      <c r="H98" s="298"/>
      <c r="I98" s="302"/>
      <c r="J98" s="324"/>
      <c r="K98" s="324"/>
      <c r="L98" s="324"/>
      <c r="M98" s="324"/>
      <c r="N98" s="324"/>
      <c r="O98" s="324"/>
    </row>
  </sheetData>
  <mergeCells count="20">
    <mergeCell ref="A66:A68"/>
    <mergeCell ref="A70:A73"/>
    <mergeCell ref="A83:A85"/>
    <mergeCell ref="A87:A89"/>
    <mergeCell ref="A91:A94"/>
    <mergeCell ref="J2:K2"/>
    <mergeCell ref="J3:K3"/>
    <mergeCell ref="J4:K4"/>
    <mergeCell ref="A62:A64"/>
    <mergeCell ref="B3:C3"/>
    <mergeCell ref="B4:C4"/>
    <mergeCell ref="A24:A25"/>
    <mergeCell ref="A21:A23"/>
    <mergeCell ref="A18:A20"/>
    <mergeCell ref="A12:A14"/>
    <mergeCell ref="A15:A17"/>
    <mergeCell ref="D8:E8"/>
    <mergeCell ref="D9:E9"/>
    <mergeCell ref="D5:E5"/>
    <mergeCell ref="A9:B9"/>
  </mergeCells>
  <dataValidations count="3">
    <dataValidation type="list" showInputMessage="1" showErrorMessage="1" sqref="F3" xr:uid="{00000000-0002-0000-0000-000000000000}">
      <formula1>$F$6:$F$9</formula1>
    </dataValidation>
    <dataValidation type="list" allowBlank="1" showInputMessage="1" showErrorMessage="1" sqref="E12:E17" xr:uid="{00000000-0002-0000-0000-000001000000}">
      <formula1>$B$29:$B$33</formula1>
    </dataValidation>
    <dataValidation type="list" allowBlank="1" showInputMessage="1" showErrorMessage="1" sqref="E18:E23" xr:uid="{00000000-0002-0000-0000-000002000000}">
      <formula1>$B$34:$B$36</formula1>
    </dataValidation>
  </dataValidations>
  <pageMargins left="0.7" right="0.7" top="0.75" bottom="0.75" header="0.3" footer="0.3"/>
  <pageSetup orientation="portrait" r:id="rId1"/>
  <ignoredErrors>
    <ignoredError sqref="H15:L15 M45 M24 I13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A78958A7-A371-47A2-B3A6-47C0C6ED257C}">
            <x14:iconSet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0"/>
              <x14:cfIcon iconSet="3Symbols" iconId="2"/>
            </x14:iconSet>
          </x14:cfRule>
          <xm:sqref>B40</xm:sqref>
        </x14:conditionalFormatting>
        <x14:conditionalFormatting xmlns:xm="http://schemas.microsoft.com/office/excel/2006/main">
          <x14:cfRule type="iconSet" priority="6" id="{DA0677F9-46F5-4A7F-BB8A-E2DEA1953FF4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0"/>
              <x14:cfIcon iconSet="3Symbols" iconId="2"/>
            </x14:iconSet>
          </x14:cfRule>
          <xm:sqref>B41</xm:sqref>
        </x14:conditionalFormatting>
        <x14:conditionalFormatting xmlns:xm="http://schemas.microsoft.com/office/excel/2006/main">
          <x14:cfRule type="iconSet" priority="5" id="{5A8D57C4-F046-44A6-91DB-9008F2A7B30F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0"/>
              <x14:cfIcon iconSet="3Symbols" iconId="2"/>
            </x14:iconSet>
          </x14:cfRule>
          <xm:sqref>B42:B43</xm:sqref>
        </x14:conditionalFormatting>
        <x14:conditionalFormatting xmlns:xm="http://schemas.microsoft.com/office/excel/2006/main">
          <x14:cfRule type="iconSet" priority="4" id="{A32E51ED-3944-4315-952C-8F7723A2D08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B44:B45</xm:sqref>
        </x14:conditionalFormatting>
        <x14:conditionalFormatting xmlns:xm="http://schemas.microsoft.com/office/excel/2006/main">
          <x14:cfRule type="iconSet" priority="3" id="{41545CED-8728-4A61-8B10-4A038C0A236F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B49</xm:sqref>
        </x14:conditionalFormatting>
        <x14:conditionalFormatting xmlns:xm="http://schemas.microsoft.com/office/excel/2006/main">
          <x14:cfRule type="iconSet" priority="2" id="{8CA141D8-5B2A-45A3-A838-6D8FD2E5FE1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B46</xm:sqref>
        </x14:conditionalFormatting>
        <x14:conditionalFormatting xmlns:xm="http://schemas.microsoft.com/office/excel/2006/main">
          <x14:cfRule type="iconSet" priority="1" id="{D58D52FE-27F4-4C3B-BE72-BAE7F0BBF53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B47:B48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A1:H42"/>
  <sheetViews>
    <sheetView topLeftCell="A13" workbookViewId="0">
      <selection activeCell="E47" sqref="E47"/>
    </sheetView>
  </sheetViews>
  <sheetFormatPr defaultRowHeight="14.5" x14ac:dyDescent="0.35"/>
  <cols>
    <col min="1" max="1" width="18.7265625" customWidth="1"/>
    <col min="2" max="2" width="34.7265625" customWidth="1"/>
    <col min="3" max="8" width="18.7265625" customWidth="1"/>
  </cols>
  <sheetData>
    <row r="1" spans="1:8" ht="20" x14ac:dyDescent="0.4">
      <c r="A1" s="5" t="s">
        <v>2</v>
      </c>
      <c r="B1" s="33"/>
      <c r="C1" s="33"/>
      <c r="D1" s="33"/>
      <c r="E1" s="33"/>
      <c r="F1" s="33"/>
      <c r="G1" s="33"/>
      <c r="H1" s="32"/>
    </row>
    <row r="2" spans="1:8" x14ac:dyDescent="0.35">
      <c r="A2" s="67" t="s">
        <v>48</v>
      </c>
      <c r="B2" s="67"/>
      <c r="C2" s="67"/>
      <c r="D2" s="67"/>
      <c r="E2" s="67"/>
      <c r="F2" s="67"/>
      <c r="G2" s="33"/>
      <c r="H2" s="32"/>
    </row>
    <row r="3" spans="1:8" x14ac:dyDescent="0.35">
      <c r="A3" s="33"/>
      <c r="B3" s="33"/>
      <c r="C3" s="33"/>
      <c r="D3" s="33"/>
      <c r="E3" s="33"/>
      <c r="F3" s="33"/>
      <c r="G3" s="33"/>
      <c r="H3" s="32"/>
    </row>
    <row r="4" spans="1:8" x14ac:dyDescent="0.35">
      <c r="A4" s="33"/>
      <c r="B4" s="33"/>
      <c r="C4" s="33"/>
      <c r="D4" s="33"/>
      <c r="E4" s="33"/>
      <c r="F4" s="33"/>
      <c r="G4" s="33"/>
      <c r="H4" s="32"/>
    </row>
    <row r="5" spans="1:8" ht="18" x14ac:dyDescent="0.4">
      <c r="A5" s="33"/>
      <c r="B5" s="9" t="s">
        <v>49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9" t="s">
        <v>17</v>
      </c>
    </row>
    <row r="6" spans="1:8" x14ac:dyDescent="0.35">
      <c r="A6" s="33"/>
      <c r="B6" s="56" t="s">
        <v>8</v>
      </c>
      <c r="C6" s="68">
        <f>Fringe!F14</f>
        <v>0</v>
      </c>
      <c r="D6" s="68">
        <f>Fringe!I14</f>
        <v>0</v>
      </c>
      <c r="E6" s="68">
        <f>Fringe!L14</f>
        <v>0</v>
      </c>
      <c r="F6" s="68">
        <f>Fringe!O14</f>
        <v>0</v>
      </c>
      <c r="G6" s="68">
        <f>Fringe!R14</f>
        <v>0</v>
      </c>
      <c r="H6" s="68">
        <f>SUM(C6:G6)</f>
        <v>0</v>
      </c>
    </row>
    <row r="7" spans="1:8" x14ac:dyDescent="0.35">
      <c r="A7" s="33"/>
      <c r="B7" s="56" t="s">
        <v>9</v>
      </c>
      <c r="C7" s="68">
        <f>Fringe!F21</f>
        <v>0</v>
      </c>
      <c r="D7" s="68">
        <f>Fringe!I21</f>
        <v>0</v>
      </c>
      <c r="E7" s="68">
        <f>Fringe!L21</f>
        <v>0</v>
      </c>
      <c r="F7" s="68">
        <f>Fringe!O21</f>
        <v>0</v>
      </c>
      <c r="G7" s="68">
        <f>Fringe!R21</f>
        <v>0</v>
      </c>
      <c r="H7" s="68">
        <f>SUM(C7:G7)</f>
        <v>0</v>
      </c>
    </row>
    <row r="8" spans="1:8" x14ac:dyDescent="0.35">
      <c r="A8" s="33"/>
      <c r="B8" s="56" t="s">
        <v>10</v>
      </c>
      <c r="C8" s="68">
        <f>Fringe!F28</f>
        <v>0</v>
      </c>
      <c r="D8" s="68">
        <f>Fringe!I28</f>
        <v>0</v>
      </c>
      <c r="E8" s="68">
        <f>Fringe!L28</f>
        <v>0</v>
      </c>
      <c r="F8" s="68">
        <f>Fringe!O28</f>
        <v>0</v>
      </c>
      <c r="G8" s="68">
        <f>Fringe!R28</f>
        <v>0</v>
      </c>
      <c r="H8" s="68">
        <f>SUM(C8:G8)</f>
        <v>0</v>
      </c>
    </row>
    <row r="9" spans="1:8" x14ac:dyDescent="0.35">
      <c r="A9" s="33"/>
      <c r="B9" s="56" t="s">
        <v>11</v>
      </c>
      <c r="C9" s="68">
        <f>Fringe!H34</f>
        <v>0</v>
      </c>
      <c r="D9" s="68">
        <f>Fringe!K34</f>
        <v>0</v>
      </c>
      <c r="E9" s="68">
        <f>Fringe!N34</f>
        <v>0</v>
      </c>
      <c r="F9" s="68">
        <f>Fringe!Q34</f>
        <v>0</v>
      </c>
      <c r="G9" s="68">
        <f>Fringe!T34</f>
        <v>0</v>
      </c>
      <c r="H9" s="68">
        <f>SUM(C9:G9)</f>
        <v>0</v>
      </c>
    </row>
    <row r="10" spans="1:8" x14ac:dyDescent="0.35">
      <c r="A10" s="33"/>
      <c r="B10" s="69" t="s">
        <v>12</v>
      </c>
      <c r="C10" s="70">
        <f>'Project Budget'!H28</f>
        <v>0</v>
      </c>
      <c r="D10" s="70">
        <f>'Project Budget'!I28</f>
        <v>0</v>
      </c>
      <c r="E10" s="70">
        <f>'Project Budget'!J28</f>
        <v>0</v>
      </c>
      <c r="F10" s="70">
        <f>'Project Budget'!K28</f>
        <v>0</v>
      </c>
      <c r="G10" s="70">
        <f>'Project Budget'!L28</f>
        <v>0</v>
      </c>
      <c r="H10" s="70">
        <f>SUM(C10:G10)</f>
        <v>0</v>
      </c>
    </row>
    <row r="11" spans="1:8" x14ac:dyDescent="0.35">
      <c r="A11" s="33"/>
      <c r="B11" s="69" t="s">
        <v>50</v>
      </c>
      <c r="C11" s="70">
        <f>'Project Budget'!H29</f>
        <v>0</v>
      </c>
      <c r="D11" s="70">
        <f>'Project Budget'!I29</f>
        <v>0</v>
      </c>
      <c r="E11" s="70">
        <f>'Project Budget'!J29</f>
        <v>0</v>
      </c>
      <c r="F11" s="70">
        <f>'Project Budget'!K29</f>
        <v>0</v>
      </c>
      <c r="G11" s="70">
        <f>'Project Budget'!L29</f>
        <v>0</v>
      </c>
      <c r="H11" s="70">
        <f t="shared" ref="H11:H32" si="0">SUM(C11:G11)</f>
        <v>0</v>
      </c>
    </row>
    <row r="12" spans="1:8" x14ac:dyDescent="0.35">
      <c r="A12" s="33"/>
      <c r="B12" s="69" t="s">
        <v>51</v>
      </c>
      <c r="C12" s="70">
        <f>'Project Budget'!H30</f>
        <v>0</v>
      </c>
      <c r="D12" s="70">
        <f>'Project Budget'!I30</f>
        <v>0</v>
      </c>
      <c r="E12" s="70">
        <f>'Project Budget'!J30</f>
        <v>0</v>
      </c>
      <c r="F12" s="70">
        <f>'Project Budget'!K30</f>
        <v>0</v>
      </c>
      <c r="G12" s="70">
        <f>'Project Budget'!L30</f>
        <v>0</v>
      </c>
      <c r="H12" s="70">
        <f t="shared" si="0"/>
        <v>0</v>
      </c>
    </row>
    <row r="13" spans="1:8" x14ac:dyDescent="0.35">
      <c r="A13" s="33"/>
      <c r="B13" s="69" t="s">
        <v>52</v>
      </c>
      <c r="C13" s="70">
        <f>'Project Budget'!H31</f>
        <v>0</v>
      </c>
      <c r="D13" s="70">
        <f>'Project Budget'!I31</f>
        <v>0</v>
      </c>
      <c r="E13" s="70">
        <f>'Project Budget'!J31</f>
        <v>0</v>
      </c>
      <c r="F13" s="70">
        <f>'Project Budget'!K31</f>
        <v>0</v>
      </c>
      <c r="G13" s="70">
        <f>'Project Budget'!L31</f>
        <v>0</v>
      </c>
      <c r="H13" s="70">
        <f t="shared" si="0"/>
        <v>0</v>
      </c>
    </row>
    <row r="14" spans="1:8" x14ac:dyDescent="0.35">
      <c r="A14" s="33"/>
      <c r="B14" s="69" t="s">
        <v>53</v>
      </c>
      <c r="C14" s="70">
        <f>'Project Budget'!H32</f>
        <v>0</v>
      </c>
      <c r="D14" s="70">
        <f>'Project Budget'!I32</f>
        <v>0</v>
      </c>
      <c r="E14" s="70">
        <f>'Project Budget'!J32</f>
        <v>0</v>
      </c>
      <c r="F14" s="70">
        <f>'Project Budget'!K32</f>
        <v>0</v>
      </c>
      <c r="G14" s="70">
        <f>'Project Budget'!L32</f>
        <v>0</v>
      </c>
      <c r="H14" s="70">
        <f t="shared" si="0"/>
        <v>0</v>
      </c>
    </row>
    <row r="15" spans="1:8" x14ac:dyDescent="0.35">
      <c r="A15" s="33"/>
      <c r="B15" s="69" t="s">
        <v>13</v>
      </c>
      <c r="C15" s="70">
        <f>'Project Budget'!H33</f>
        <v>0</v>
      </c>
      <c r="D15" s="70">
        <f>'Project Budget'!I33</f>
        <v>0</v>
      </c>
      <c r="E15" s="70">
        <f>'Project Budget'!J33</f>
        <v>0</v>
      </c>
      <c r="F15" s="70">
        <f>'Project Budget'!K33</f>
        <v>0</v>
      </c>
      <c r="G15" s="70">
        <f>'Project Budget'!L33</f>
        <v>0</v>
      </c>
      <c r="H15" s="70">
        <f t="shared" si="0"/>
        <v>0</v>
      </c>
    </row>
    <row r="16" spans="1:8" x14ac:dyDescent="0.35">
      <c r="A16" s="33"/>
      <c r="B16" s="69" t="s">
        <v>14</v>
      </c>
      <c r="C16" s="70">
        <f>'Project Budget'!H34</f>
        <v>0</v>
      </c>
      <c r="D16" s="70">
        <f>'Project Budget'!I34</f>
        <v>0</v>
      </c>
      <c r="E16" s="70">
        <f>'Project Budget'!J34</f>
        <v>0</v>
      </c>
      <c r="F16" s="70">
        <f>'Project Budget'!K34</f>
        <v>0</v>
      </c>
      <c r="G16" s="70">
        <f>'Project Budget'!L34</f>
        <v>0</v>
      </c>
      <c r="H16" s="70">
        <f t="shared" si="0"/>
        <v>0</v>
      </c>
    </row>
    <row r="17" spans="1:8" x14ac:dyDescent="0.35">
      <c r="A17" s="33"/>
      <c r="B17" s="69" t="s">
        <v>15</v>
      </c>
      <c r="C17" s="70">
        <f>'Project Budget'!H35</f>
        <v>0</v>
      </c>
      <c r="D17" s="70">
        <f>'Project Budget'!I35</f>
        <v>0</v>
      </c>
      <c r="E17" s="70">
        <f>'Project Budget'!J35</f>
        <v>0</v>
      </c>
      <c r="F17" s="70">
        <f>'Project Budget'!K35</f>
        <v>0</v>
      </c>
      <c r="G17" s="70">
        <f>'Project Budget'!L35</f>
        <v>0</v>
      </c>
      <c r="H17" s="70">
        <f t="shared" si="0"/>
        <v>0</v>
      </c>
    </row>
    <row r="18" spans="1:8" x14ac:dyDescent="0.35">
      <c r="A18" s="33"/>
      <c r="B18" s="69" t="s">
        <v>54</v>
      </c>
      <c r="C18" s="70">
        <f>'Project Budget'!H36</f>
        <v>0</v>
      </c>
      <c r="D18" s="70">
        <f>'Project Budget'!I36</f>
        <v>0</v>
      </c>
      <c r="E18" s="70">
        <f>'Project Budget'!J36</f>
        <v>0</v>
      </c>
      <c r="F18" s="70">
        <f>'Project Budget'!K36</f>
        <v>0</v>
      </c>
      <c r="G18" s="70">
        <f>'Project Budget'!L36</f>
        <v>0</v>
      </c>
      <c r="H18" s="70">
        <f t="shared" si="0"/>
        <v>0</v>
      </c>
    </row>
    <row r="19" spans="1:8" x14ac:dyDescent="0.35">
      <c r="A19" s="33"/>
      <c r="B19" s="69" t="s">
        <v>55</v>
      </c>
      <c r="C19" s="70">
        <f>'Project Budget'!H37</f>
        <v>0</v>
      </c>
      <c r="D19" s="70">
        <f>'Project Budget'!I37</f>
        <v>0</v>
      </c>
      <c r="E19" s="70">
        <f>'Project Budget'!J37</f>
        <v>0</v>
      </c>
      <c r="F19" s="70">
        <f>'Project Budget'!K37</f>
        <v>0</v>
      </c>
      <c r="G19" s="70">
        <f>'Project Budget'!L37</f>
        <v>0</v>
      </c>
      <c r="H19" s="70">
        <f t="shared" si="0"/>
        <v>0</v>
      </c>
    </row>
    <row r="20" spans="1:8" s="298" customFormat="1" x14ac:dyDescent="0.35">
      <c r="A20" s="301"/>
      <c r="B20" s="69" t="s">
        <v>188</v>
      </c>
      <c r="C20" s="70">
        <f>Subawards!C40</f>
        <v>0</v>
      </c>
      <c r="D20" s="70">
        <f>Subawards!D40</f>
        <v>0</v>
      </c>
      <c r="E20" s="70">
        <f>Subawards!E40</f>
        <v>0</v>
      </c>
      <c r="F20" s="70">
        <f>Subawards!F40</f>
        <v>0</v>
      </c>
      <c r="G20" s="70">
        <f>Subawards!G40</f>
        <v>0</v>
      </c>
      <c r="H20" s="70">
        <f t="shared" si="0"/>
        <v>0</v>
      </c>
    </row>
    <row r="21" spans="1:8" s="298" customFormat="1" x14ac:dyDescent="0.35">
      <c r="A21" s="301"/>
      <c r="B21" s="69" t="s">
        <v>189</v>
      </c>
      <c r="C21" s="70">
        <f>Subawards!C41</f>
        <v>0</v>
      </c>
      <c r="D21" s="70">
        <f>Subawards!D41</f>
        <v>0</v>
      </c>
      <c r="E21" s="70">
        <f>Subawards!E41</f>
        <v>0</v>
      </c>
      <c r="F21" s="70">
        <f>Subawards!F41</f>
        <v>0</v>
      </c>
      <c r="G21" s="70">
        <f>Subawards!G41</f>
        <v>0</v>
      </c>
      <c r="H21" s="70">
        <f t="shared" si="0"/>
        <v>0</v>
      </c>
    </row>
    <row r="22" spans="1:8" s="298" customFormat="1" x14ac:dyDescent="0.35">
      <c r="A22" s="301"/>
      <c r="B22" s="69" t="s">
        <v>190</v>
      </c>
      <c r="C22" s="70">
        <f>Subawards!C90</f>
        <v>0</v>
      </c>
      <c r="D22" s="70">
        <f>Subawards!D90</f>
        <v>0</v>
      </c>
      <c r="E22" s="70">
        <f>Subawards!E90</f>
        <v>0</v>
      </c>
      <c r="F22" s="70">
        <f>Subawards!F90</f>
        <v>0</v>
      </c>
      <c r="G22" s="70">
        <f>Subawards!G90</f>
        <v>0</v>
      </c>
      <c r="H22" s="70">
        <f t="shared" si="0"/>
        <v>0</v>
      </c>
    </row>
    <row r="23" spans="1:8" s="298" customFormat="1" x14ac:dyDescent="0.35">
      <c r="A23" s="301"/>
      <c r="B23" s="69" t="s">
        <v>196</v>
      </c>
      <c r="C23" s="70">
        <f>Subawards!C91</f>
        <v>0</v>
      </c>
      <c r="D23" s="70">
        <f>Subawards!D91</f>
        <v>0</v>
      </c>
      <c r="E23" s="70">
        <f>Subawards!E91</f>
        <v>0</v>
      </c>
      <c r="F23" s="70">
        <f>Subawards!F91</f>
        <v>0</v>
      </c>
      <c r="G23" s="70">
        <f>Subawards!G91</f>
        <v>0</v>
      </c>
      <c r="H23" s="70">
        <f t="shared" si="0"/>
        <v>0</v>
      </c>
    </row>
    <row r="24" spans="1:8" s="32" customFormat="1" x14ac:dyDescent="0.35">
      <c r="A24" s="33"/>
      <c r="B24" s="391"/>
      <c r="C24" s="70">
        <f>'Project Budget'!H38</f>
        <v>0</v>
      </c>
      <c r="D24" s="70">
        <f>'Project Budget'!I38</f>
        <v>0</v>
      </c>
      <c r="E24" s="70">
        <f>'Project Budget'!J38</f>
        <v>0</v>
      </c>
      <c r="F24" s="70">
        <f>'Project Budget'!K38</f>
        <v>0</v>
      </c>
      <c r="G24" s="70">
        <f>'Project Budget'!L38</f>
        <v>0</v>
      </c>
      <c r="H24" s="70">
        <f t="shared" si="0"/>
        <v>0</v>
      </c>
    </row>
    <row r="25" spans="1:8" s="32" customFormat="1" x14ac:dyDescent="0.35">
      <c r="A25" s="33"/>
      <c r="B25" s="391"/>
      <c r="C25" s="70">
        <f>'Project Budget'!H39</f>
        <v>0</v>
      </c>
      <c r="D25" s="70">
        <f>'Project Budget'!I39</f>
        <v>0</v>
      </c>
      <c r="E25" s="70">
        <f>'Project Budget'!J39</f>
        <v>0</v>
      </c>
      <c r="F25" s="70">
        <f>'Project Budget'!K39</f>
        <v>0</v>
      </c>
      <c r="G25" s="70">
        <f>'Project Budget'!L39</f>
        <v>0</v>
      </c>
      <c r="H25" s="70">
        <f t="shared" si="0"/>
        <v>0</v>
      </c>
    </row>
    <row r="26" spans="1:8" s="32" customFormat="1" x14ac:dyDescent="0.35">
      <c r="A26" s="33"/>
      <c r="B26" s="391"/>
      <c r="C26" s="70">
        <f>'Project Budget'!H40</f>
        <v>0</v>
      </c>
      <c r="D26" s="70">
        <f>'Project Budget'!I40</f>
        <v>0</v>
      </c>
      <c r="E26" s="70">
        <f>'Project Budget'!J40</f>
        <v>0</v>
      </c>
      <c r="F26" s="70">
        <f>'Project Budget'!K40</f>
        <v>0</v>
      </c>
      <c r="G26" s="70">
        <f>'Project Budget'!L40</f>
        <v>0</v>
      </c>
      <c r="H26" s="70">
        <f t="shared" si="0"/>
        <v>0</v>
      </c>
    </row>
    <row r="27" spans="1:8" x14ac:dyDescent="0.35">
      <c r="A27" s="33"/>
      <c r="B27" s="391"/>
      <c r="C27" s="70">
        <f>'Project Budget'!H41</f>
        <v>0</v>
      </c>
      <c r="D27" s="70">
        <f>'Project Budget'!I41</f>
        <v>0</v>
      </c>
      <c r="E27" s="70">
        <f>'Project Budget'!J41</f>
        <v>0</v>
      </c>
      <c r="F27" s="70">
        <f>'Project Budget'!K41</f>
        <v>0</v>
      </c>
      <c r="G27" s="70">
        <f>'Project Budget'!L41</f>
        <v>0</v>
      </c>
      <c r="H27" s="70">
        <f t="shared" si="0"/>
        <v>0</v>
      </c>
    </row>
    <row r="28" spans="1:8" x14ac:dyDescent="0.35">
      <c r="A28" s="33"/>
      <c r="B28" s="465" t="s">
        <v>198</v>
      </c>
      <c r="C28" s="70">
        <f>'Project Budget'!H42</f>
        <v>0</v>
      </c>
      <c r="D28" s="70">
        <f>'Project Budget'!I42</f>
        <v>0</v>
      </c>
      <c r="E28" s="70">
        <f>'Project Budget'!J42</f>
        <v>0</v>
      </c>
      <c r="F28" s="70">
        <f>'Project Budget'!K42</f>
        <v>0</v>
      </c>
      <c r="G28" s="70">
        <f>'Project Budget'!L42</f>
        <v>0</v>
      </c>
      <c r="H28" s="70">
        <f t="shared" si="0"/>
        <v>0</v>
      </c>
    </row>
    <row r="29" spans="1:8" x14ac:dyDescent="0.35">
      <c r="A29" s="33"/>
      <c r="B29" s="69" t="s">
        <v>56</v>
      </c>
      <c r="C29" s="68">
        <f>Fringe!G14</f>
        <v>0</v>
      </c>
      <c r="D29" s="68">
        <f>Fringe!J14</f>
        <v>0</v>
      </c>
      <c r="E29" s="68">
        <f>Fringe!M14</f>
        <v>0</v>
      </c>
      <c r="F29" s="68">
        <f>Fringe!P14</f>
        <v>0</v>
      </c>
      <c r="G29" s="68">
        <f>Fringe!S14</f>
        <v>0</v>
      </c>
      <c r="H29" s="68">
        <f t="shared" si="0"/>
        <v>0</v>
      </c>
    </row>
    <row r="30" spans="1:8" x14ac:dyDescent="0.35">
      <c r="A30" s="33"/>
      <c r="B30" s="56" t="s">
        <v>57</v>
      </c>
      <c r="C30" s="68">
        <f>Fringe!G21+Fringe!G28</f>
        <v>0</v>
      </c>
      <c r="D30" s="68">
        <f>Fringe!J21+Fringe!J28</f>
        <v>0</v>
      </c>
      <c r="E30" s="68">
        <f>Fringe!M21+Fringe!M28</f>
        <v>0</v>
      </c>
      <c r="F30" s="68">
        <f>Fringe!P21+Fringe!P28</f>
        <v>0</v>
      </c>
      <c r="G30" s="68">
        <f>Fringe!S21+Fringe!S28</f>
        <v>0</v>
      </c>
      <c r="H30" s="68">
        <f t="shared" si="0"/>
        <v>0</v>
      </c>
    </row>
    <row r="31" spans="1:8" x14ac:dyDescent="0.35">
      <c r="A31" s="33"/>
      <c r="B31" s="69" t="s">
        <v>58</v>
      </c>
      <c r="C31" s="71">
        <f>SUM(C6:C30)</f>
        <v>0</v>
      </c>
      <c r="D31" s="71">
        <f>SUM(D6:D30)</f>
        <v>0</v>
      </c>
      <c r="E31" s="71">
        <f>SUM(E6:E30)</f>
        <v>0</v>
      </c>
      <c r="F31" s="71">
        <f>SUM(F6:F30)</f>
        <v>0</v>
      </c>
      <c r="G31" s="71">
        <f>SUM(G6:G30)</f>
        <v>0</v>
      </c>
      <c r="H31" s="71">
        <f>SUM(C31:G31)</f>
        <v>0</v>
      </c>
    </row>
    <row r="32" spans="1:8" x14ac:dyDescent="0.35">
      <c r="A32" s="33"/>
      <c r="B32" s="69" t="s">
        <v>16</v>
      </c>
      <c r="C32" s="72">
        <f>'Indirect Costs'!E18</f>
        <v>0</v>
      </c>
      <c r="D32" s="72">
        <f>'Indirect Costs'!F18</f>
        <v>0</v>
      </c>
      <c r="E32" s="72">
        <f>'Indirect Costs'!G18</f>
        <v>0</v>
      </c>
      <c r="F32" s="72">
        <f>'Indirect Costs'!H18</f>
        <v>0</v>
      </c>
      <c r="G32" s="72">
        <f>'Indirect Costs'!I18</f>
        <v>0</v>
      </c>
      <c r="H32" s="70">
        <f t="shared" si="0"/>
        <v>0</v>
      </c>
    </row>
    <row r="33" spans="1:8" x14ac:dyDescent="0.35">
      <c r="A33" s="33"/>
      <c r="B33" s="10" t="s">
        <v>18</v>
      </c>
      <c r="C33" s="73">
        <f>SUM(C31:C32)</f>
        <v>0</v>
      </c>
      <c r="D33" s="73">
        <f t="shared" ref="D33:G33" si="1">SUM(D31:D32)</f>
        <v>0</v>
      </c>
      <c r="E33" s="73">
        <f t="shared" si="1"/>
        <v>0</v>
      </c>
      <c r="F33" s="73">
        <f t="shared" si="1"/>
        <v>0</v>
      </c>
      <c r="G33" s="73">
        <f t="shared" si="1"/>
        <v>0</v>
      </c>
      <c r="H33" s="74">
        <f>SUM(C33:G33)</f>
        <v>0</v>
      </c>
    </row>
    <row r="34" spans="1:8" x14ac:dyDescent="0.35">
      <c r="A34" s="33"/>
      <c r="B34" s="33"/>
      <c r="C34" s="33"/>
      <c r="D34" s="33"/>
      <c r="E34" s="33"/>
      <c r="F34" s="33"/>
      <c r="G34" s="7"/>
      <c r="H34" s="4"/>
    </row>
    <row r="35" spans="1:8" x14ac:dyDescent="0.35">
      <c r="A35" s="33"/>
      <c r="B35" s="33"/>
      <c r="C35" s="33"/>
      <c r="D35" s="33"/>
      <c r="E35" s="33"/>
      <c r="F35" s="33"/>
      <c r="G35" s="33"/>
      <c r="H35" s="32"/>
    </row>
    <row r="36" spans="1:8" x14ac:dyDescent="0.35">
      <c r="A36" s="32"/>
      <c r="B36" s="7" t="s">
        <v>19</v>
      </c>
      <c r="C36" s="75">
        <f>C31</f>
        <v>0</v>
      </c>
      <c r="D36" s="76">
        <f t="shared" ref="D36:G36" si="2">D31</f>
        <v>0</v>
      </c>
      <c r="E36" s="76">
        <f t="shared" si="2"/>
        <v>0</v>
      </c>
      <c r="F36" s="76">
        <f t="shared" si="2"/>
        <v>0</v>
      </c>
      <c r="G36" s="77">
        <f t="shared" si="2"/>
        <v>0</v>
      </c>
      <c r="H36" s="32"/>
    </row>
    <row r="37" spans="1:8" x14ac:dyDescent="0.35">
      <c r="A37" s="32"/>
      <c r="B37" s="7" t="s">
        <v>59</v>
      </c>
      <c r="C37" s="78">
        <f>C21+C23</f>
        <v>0</v>
      </c>
      <c r="D37" s="463">
        <f t="shared" ref="D37:G37" si="3">D21+D23</f>
        <v>0</v>
      </c>
      <c r="E37" s="463">
        <f t="shared" si="3"/>
        <v>0</v>
      </c>
      <c r="F37" s="463">
        <f t="shared" si="3"/>
        <v>0</v>
      </c>
      <c r="G37" s="464">
        <f t="shared" si="3"/>
        <v>0</v>
      </c>
      <c r="H37" s="32"/>
    </row>
    <row r="38" spans="1:8" x14ac:dyDescent="0.35">
      <c r="A38" s="32"/>
      <c r="B38" s="7" t="s">
        <v>60</v>
      </c>
      <c r="C38" s="79">
        <f>C36-C37</f>
        <v>0</v>
      </c>
      <c r="D38" s="80">
        <f t="shared" ref="D38:G38" si="4">D36-D37</f>
        <v>0</v>
      </c>
      <c r="E38" s="80">
        <f t="shared" si="4"/>
        <v>0</v>
      </c>
      <c r="F38" s="80">
        <f t="shared" si="4"/>
        <v>0</v>
      </c>
      <c r="G38" s="81">
        <f t="shared" si="4"/>
        <v>0</v>
      </c>
      <c r="H38" s="32"/>
    </row>
    <row r="39" spans="1:8" x14ac:dyDescent="0.35">
      <c r="A39" s="32"/>
      <c r="B39" s="32"/>
      <c r="C39" s="32"/>
      <c r="D39" s="32"/>
      <c r="E39" s="32"/>
      <c r="F39" s="32"/>
      <c r="G39" s="32"/>
      <c r="H39" s="32"/>
    </row>
    <row r="40" spans="1:8" x14ac:dyDescent="0.35">
      <c r="A40" s="82"/>
      <c r="B40" s="7" t="s">
        <v>20</v>
      </c>
      <c r="C40" s="83">
        <f>'Project Budget'!H3</f>
        <v>0</v>
      </c>
      <c r="D40" s="83">
        <f>'Project Budget'!H3</f>
        <v>0</v>
      </c>
      <c r="E40" s="83">
        <f>'Project Budget'!H3</f>
        <v>0</v>
      </c>
      <c r="F40" s="83">
        <f>'Project Budget'!H3</f>
        <v>0</v>
      </c>
      <c r="G40" s="83">
        <f>'Project Budget'!H3</f>
        <v>0</v>
      </c>
      <c r="H40" s="32"/>
    </row>
    <row r="41" spans="1:8" x14ac:dyDescent="0.35">
      <c r="A41" s="32"/>
      <c r="B41" s="35" t="s">
        <v>61</v>
      </c>
      <c r="C41" s="84">
        <f>C38</f>
        <v>0</v>
      </c>
      <c r="D41" s="84">
        <f t="shared" ref="D41:G41" si="5">D38</f>
        <v>0</v>
      </c>
      <c r="E41" s="84">
        <f t="shared" si="5"/>
        <v>0</v>
      </c>
      <c r="F41" s="84">
        <f t="shared" si="5"/>
        <v>0</v>
      </c>
      <c r="G41" s="84">
        <f t="shared" si="5"/>
        <v>0</v>
      </c>
      <c r="H41" s="32"/>
    </row>
    <row r="42" spans="1:8" x14ac:dyDescent="0.35">
      <c r="A42" s="32"/>
      <c r="B42" s="35" t="s">
        <v>21</v>
      </c>
      <c r="C42" s="85">
        <f>C40-C41</f>
        <v>0</v>
      </c>
      <c r="D42" s="85">
        <f t="shared" ref="D42:G42" si="6">D40-D41</f>
        <v>0</v>
      </c>
      <c r="E42" s="85">
        <f t="shared" si="6"/>
        <v>0</v>
      </c>
      <c r="F42" s="85">
        <f t="shared" si="6"/>
        <v>0</v>
      </c>
      <c r="G42" s="85">
        <f t="shared" si="6"/>
        <v>0</v>
      </c>
      <c r="H42" s="32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U41"/>
  <sheetViews>
    <sheetView topLeftCell="B31" workbookViewId="0">
      <selection activeCell="D12" sqref="D12"/>
    </sheetView>
  </sheetViews>
  <sheetFormatPr defaultRowHeight="14.5" x14ac:dyDescent="0.35"/>
  <cols>
    <col min="1" max="1" width="12.7265625" customWidth="1"/>
    <col min="2" max="2" width="27" customWidth="1"/>
    <col min="3" max="20" width="12.7265625" customWidth="1"/>
    <col min="21" max="21" width="23.54296875" customWidth="1"/>
  </cols>
  <sheetData>
    <row r="1" spans="1:21" ht="22.5" x14ac:dyDescent="0.45">
      <c r="A1" s="86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1" ht="22.5" x14ac:dyDescent="0.45">
      <c r="A2" s="86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1" x14ac:dyDescent="0.35">
      <c r="A3" s="87" t="s">
        <v>63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9"/>
      <c r="M3" s="33"/>
      <c r="N3" s="33"/>
      <c r="O3" s="33"/>
      <c r="P3" s="33"/>
      <c r="Q3" s="33"/>
      <c r="R3" s="33"/>
      <c r="S3" s="33"/>
      <c r="T3" s="33"/>
    </row>
    <row r="4" spans="1:2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1" x14ac:dyDescent="0.35">
      <c r="A5" s="90" t="s">
        <v>64</v>
      </c>
      <c r="B5" s="91" t="s">
        <v>65</v>
      </c>
      <c r="C5" s="91" t="s">
        <v>66</v>
      </c>
      <c r="D5" s="91" t="s">
        <v>67</v>
      </c>
      <c r="E5" s="91" t="s">
        <v>68</v>
      </c>
      <c r="F5" s="92" t="s">
        <v>69</v>
      </c>
      <c r="G5" s="92" t="s">
        <v>70</v>
      </c>
      <c r="H5" s="92" t="s">
        <v>71</v>
      </c>
      <c r="I5" s="92" t="s">
        <v>72</v>
      </c>
      <c r="J5" s="92" t="s">
        <v>73</v>
      </c>
      <c r="K5" s="92" t="s">
        <v>74</v>
      </c>
      <c r="L5" s="92" t="s">
        <v>75</v>
      </c>
      <c r="M5" s="92" t="s">
        <v>76</v>
      </c>
      <c r="N5" s="92" t="s">
        <v>77</v>
      </c>
      <c r="O5" s="92" t="s">
        <v>78</v>
      </c>
      <c r="P5" s="92" t="s">
        <v>79</v>
      </c>
      <c r="Q5" s="92" t="s">
        <v>80</v>
      </c>
      <c r="R5" s="92" t="s">
        <v>81</v>
      </c>
      <c r="S5" s="92" t="s">
        <v>82</v>
      </c>
      <c r="T5" s="307" t="s">
        <v>83</v>
      </c>
    </row>
    <row r="6" spans="1:21" x14ac:dyDescent="0.35">
      <c r="A6" s="93"/>
      <c r="B6" s="94" t="str">
        <f>IF(ISBLANK('Project Budget'!B12),"",'Project Budget'!B12)</f>
        <v/>
      </c>
      <c r="C6" s="97" t="str">
        <f>IF(ISBLANK('Project Budget'!D12),"",'Project Budget'!D12)</f>
        <v/>
      </c>
      <c r="D6" s="96" t="str">
        <f>IF(ISBLANK('Project Budget'!C12),"",'Project Budget'!C12)</f>
        <v/>
      </c>
      <c r="E6" s="97" t="str">
        <f>IF(ISBLANK('Project Budget'!E12),"",'Project Budget'!E12)</f>
        <v/>
      </c>
      <c r="F6" s="98" t="str">
        <f>IF(ISBLANK('Project Budget'!C12),"",(D6*(1+'Project Budget'!I5))*C6)</f>
        <v/>
      </c>
      <c r="G6" s="98" t="str">
        <f>IF(ISBLANK('Project Budget'!C12), "", F6*E6)</f>
        <v/>
      </c>
      <c r="H6" s="99" t="str">
        <f>IF(ISBLANK('Project Budget'!C12),"",SUM(F6:G6))</f>
        <v/>
      </c>
      <c r="I6" s="100" t="str">
        <f>IF(ISBLANK('Project Budget'!C12),"",(F6*(1+'Project Budget'!K5)))</f>
        <v/>
      </c>
      <c r="J6" s="100" t="str">
        <f>IF(ISBLANK('Project Budget'!C12), "", I6*E6)</f>
        <v/>
      </c>
      <c r="K6" s="101" t="str">
        <f>IF(ISBLANK('Project Budget'!C12),"",SUM(I6:J6))</f>
        <v/>
      </c>
      <c r="L6" s="98" t="str">
        <f>IF(ISBLANK('Project Budget'!C12),"",((I6*(1+'Project Budget'!K5))))</f>
        <v/>
      </c>
      <c r="M6" s="98" t="str">
        <f>IF(ISBLANK('Project Budget'!C12), "", L6*E6)</f>
        <v/>
      </c>
      <c r="N6" s="99" t="str">
        <f>IF(ISBLANK('Project Budget'!C12),"",SUM(L6:M6))</f>
        <v/>
      </c>
      <c r="O6" s="100" t="str">
        <f>IF(ISBLANK('Project Budget'!C12),"",((L6*(1+'Project Budget'!K5))))</f>
        <v/>
      </c>
      <c r="P6" s="100" t="str">
        <f>IF(ISBLANK('Project Budget'!C12), "", O6*E6)</f>
        <v/>
      </c>
      <c r="Q6" s="101" t="str">
        <f>IF(ISBLANK('Project Budget'!C12),"",SUM(O6:P6))</f>
        <v/>
      </c>
      <c r="R6" s="98" t="str">
        <f>IF(ISBLANK('Project Budget'!C12),"",((O6*(1+'Project Budget'!K5))))</f>
        <v/>
      </c>
      <c r="S6" s="117" t="str">
        <f>IF(ISBLANK('Project Budget'!C12), "", R6*E6)</f>
        <v/>
      </c>
      <c r="T6" s="156" t="str">
        <f>IF(ISBLANK('Project Budget'!C12),"",SUM(R6:S6))</f>
        <v/>
      </c>
    </row>
    <row r="7" spans="1:21" x14ac:dyDescent="0.35">
      <c r="A7" s="93"/>
      <c r="B7" s="94" t="str">
        <f>IF(ISBLANK('Project Budget'!B13),"",'Project Budget'!B13)</f>
        <v/>
      </c>
      <c r="C7" s="95" t="str">
        <f>IF(ISBLANK('Project Budget'!D13),"",'Project Budget'!D13)</f>
        <v/>
      </c>
      <c r="D7" s="96" t="str">
        <f>IF(ISBLANK('Project Budget'!C13),"",'Project Budget'!C13)</f>
        <v/>
      </c>
      <c r="E7" s="97" t="str">
        <f>IF(ISBLANK('Project Budget'!E13),"",'Project Budget'!E13)</f>
        <v/>
      </c>
      <c r="F7" s="98" t="str">
        <f>IF(ISBLANK('Project Budget'!C13),"",(D7*(1+'Project Budget'!I5))*C7)</f>
        <v/>
      </c>
      <c r="G7" s="98" t="str">
        <f>IF(ISBLANK('Project Budget'!C13), "", F7*E7)</f>
        <v/>
      </c>
      <c r="H7" s="99" t="str">
        <f>IF(ISBLANK('Project Budget'!C13),"",SUM(F7:G7))</f>
        <v/>
      </c>
      <c r="I7" s="100" t="str">
        <f>IF(ISBLANK('Project Budget'!C13),"",(F7*(1+'Project Budget'!K5)))</f>
        <v/>
      </c>
      <c r="J7" s="100" t="str">
        <f>IF(ISBLANK('Project Budget'!C13), "", I7*E7)</f>
        <v/>
      </c>
      <c r="K7" s="101" t="str">
        <f>IF(ISBLANK('Project Budget'!C13),"",SUM(I7:J7))</f>
        <v/>
      </c>
      <c r="L7" s="98" t="str">
        <f>IF(ISBLANK('Project Budget'!C13),"",((I7*(1+'Project Budget'!K5))))</f>
        <v/>
      </c>
      <c r="M7" s="98" t="str">
        <f>IF(ISBLANK('Project Budget'!C13), "", L7*E7)</f>
        <v/>
      </c>
      <c r="N7" s="99" t="str">
        <f>IF(ISBLANK('Project Budget'!C13),"",SUM(L7:M7))</f>
        <v/>
      </c>
      <c r="O7" s="100" t="str">
        <f>IF(ISBLANK('Project Budget'!C13),"",((L7*(1+'Project Budget'!K5))))</f>
        <v/>
      </c>
      <c r="P7" s="100" t="str">
        <f>IF(ISBLANK('Project Budget'!C13), "", O7*E7)</f>
        <v/>
      </c>
      <c r="Q7" s="101" t="str">
        <f>IF(ISBLANK('Project Budget'!C13),"",SUM(O7:P7))</f>
        <v/>
      </c>
      <c r="R7" s="98" t="str">
        <f>IF(ISBLANK('Project Budget'!C13),"",((O7*(1+'Project Budget'!K5))))</f>
        <v/>
      </c>
      <c r="S7" s="117" t="str">
        <f>IF(ISBLANK('Project Budget'!C13), "", R7*E7)</f>
        <v/>
      </c>
      <c r="T7" s="98" t="str">
        <f>IF(ISBLANK('Project Budget'!C13),"",SUM(R7:S7))</f>
        <v/>
      </c>
    </row>
    <row r="8" spans="1:21" x14ac:dyDescent="0.35">
      <c r="A8" s="93"/>
      <c r="B8" s="94" t="str">
        <f>IF(ISBLANK('Project Budget'!B14),"",'Project Budget'!B14)</f>
        <v/>
      </c>
      <c r="C8" s="95" t="str">
        <f>IF(ISBLANK('Project Budget'!D14),"",'Project Budget'!D14)</f>
        <v/>
      </c>
      <c r="D8" s="96" t="str">
        <f>IF(ISBLANK('Project Budget'!C14),"",'Project Budget'!C14)</f>
        <v/>
      </c>
      <c r="E8" s="97" t="str">
        <f>IF(ISBLANK('Project Budget'!E14),"",'Project Budget'!E14)</f>
        <v/>
      </c>
      <c r="F8" s="98" t="str">
        <f>IF(ISBLANK('Project Budget'!C14),"",(D8*(1+'Project Budget'!I5))*C8)</f>
        <v/>
      </c>
      <c r="G8" s="98" t="str">
        <f>IF(ISBLANK('Project Budget'!C14), "", F8*E8)</f>
        <v/>
      </c>
      <c r="H8" s="99" t="str">
        <f>IF(ISBLANK('Project Budget'!C14),"",SUM(F8:G8))</f>
        <v/>
      </c>
      <c r="I8" s="100" t="str">
        <f>IF(ISBLANK('Project Budget'!C14),"",(F8*(1+'Project Budget'!K5)))</f>
        <v/>
      </c>
      <c r="J8" s="100" t="str">
        <f>IF(ISBLANK('Project Budget'!C14), "", I8*E8)</f>
        <v/>
      </c>
      <c r="K8" s="101" t="str">
        <f>IF(ISBLANK('Project Budget'!C14),"",SUM(I8:J8))</f>
        <v/>
      </c>
      <c r="L8" s="98" t="str">
        <f>IF(ISBLANK('Project Budget'!C14),"",((I8*(1+'Project Budget'!K5))))</f>
        <v/>
      </c>
      <c r="M8" s="98" t="str">
        <f>IF(ISBLANK('Project Budget'!C14), "", L8*E8)</f>
        <v/>
      </c>
      <c r="N8" s="99" t="str">
        <f>IF(ISBLANK('Project Budget'!C14),"",SUM(L8:M8))</f>
        <v/>
      </c>
      <c r="O8" s="100" t="str">
        <f>IF(ISBLANK('Project Budget'!C14),"",((L8*(1+'Project Budget'!K5))))</f>
        <v/>
      </c>
      <c r="P8" s="100" t="str">
        <f>IF(ISBLANK('Project Budget'!C14), "", O8*E8)</f>
        <v/>
      </c>
      <c r="Q8" s="101" t="str">
        <f>IF(ISBLANK('Project Budget'!C14),"",SUM(O8:P8))</f>
        <v/>
      </c>
      <c r="R8" s="98" t="str">
        <f>IF(ISBLANK('Project Budget'!C14),"",((O8*(1+'Project Budget'!K5))))</f>
        <v/>
      </c>
      <c r="S8" s="117" t="str">
        <f>IF(ISBLANK('Project Budget'!C14), "", R8*E8)</f>
        <v/>
      </c>
      <c r="T8" s="119" t="str">
        <f>IF(ISBLANK('Project Budget'!C14),"",SUM(R8:S8))</f>
        <v/>
      </c>
    </row>
    <row r="9" spans="1:21" x14ac:dyDescent="0.35">
      <c r="A9" s="109" t="s">
        <v>84</v>
      </c>
      <c r="B9" s="110"/>
      <c r="C9" s="111"/>
      <c r="D9" s="112"/>
      <c r="E9" s="113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426"/>
    </row>
    <row r="10" spans="1:21" x14ac:dyDescent="0.35">
      <c r="A10" s="115"/>
      <c r="B10" s="94" t="str">
        <f>IF(ISBLANK('Project Budget'!B15),"",'Project Budget'!B15)</f>
        <v/>
      </c>
      <c r="C10" s="95" t="str">
        <f>IF(ISBLANK('Project Budget'!D15),"",'Project Budget'!D15)</f>
        <v/>
      </c>
      <c r="D10" s="116" t="str">
        <f>IF(ISBLANK('Project Budget'!C15),"",'Project Budget'!C15)</f>
        <v/>
      </c>
      <c r="E10" s="97" t="str">
        <f>IF(ISBLANK('Project Budget'!E15),"",'Project Budget'!E15)</f>
        <v/>
      </c>
      <c r="F10" s="117" t="str">
        <f>IF(ISBLANK('Project Budget'!C15),"",(D10*C10))</f>
        <v/>
      </c>
      <c r="G10" s="98" t="str">
        <f>IF(ISBLANK('Project Budget'!C15), "", F10*E10)</f>
        <v/>
      </c>
      <c r="H10" s="105" t="str">
        <f>IF(ISBLANK('Project Budget'!C15),"",SUM(F10:G10))</f>
        <v/>
      </c>
      <c r="I10" s="118" t="str">
        <f>IF(ISBLANK('Project Budget'!C15),"",(F10))</f>
        <v/>
      </c>
      <c r="J10" s="100" t="str">
        <f>IF(ISBLANK('Project Budget'!C15), "", I10*E10)</f>
        <v/>
      </c>
      <c r="K10" s="106" t="str">
        <f>IF(ISBLANK('Project Budget'!C15),"",SUM(I10:J10))</f>
        <v/>
      </c>
      <c r="L10" s="117" t="str">
        <f>IF(ISBLANK('Project Budget'!C15),"",(I10))</f>
        <v/>
      </c>
      <c r="M10" s="98" t="str">
        <f>IF(ISBLANK('Project Budget'!C15), "", L10*E10)</f>
        <v/>
      </c>
      <c r="N10" s="105" t="str">
        <f>IF(ISBLANK('Project Budget'!C15),"",SUM(L10:M10))</f>
        <v/>
      </c>
      <c r="O10" s="118" t="str">
        <f>IF(ISBLANK('Project Budget'!C15),"",(L10))</f>
        <v/>
      </c>
      <c r="P10" s="100" t="str">
        <f>IF(ISBLANK('Project Budget'!C15), "", O10*E10)</f>
        <v/>
      </c>
      <c r="Q10" s="106" t="str">
        <f>IF(ISBLANK('Project Budget'!C15),"",SUM(O10:P10))</f>
        <v/>
      </c>
      <c r="R10" s="117" t="str">
        <f>IF(ISBLANK('Project Budget'!C15),"",(O10))</f>
        <v/>
      </c>
      <c r="S10" s="98" t="str">
        <f>IF(ISBLANK('Project Budget'!C15), "", R10*E10)</f>
        <v/>
      </c>
      <c r="T10" s="107" t="str">
        <f>IF(ISBLANK('Project Budget'!C15),"",SUM(R10:S10))</f>
        <v/>
      </c>
    </row>
    <row r="11" spans="1:21" s="32" customFormat="1" x14ac:dyDescent="0.35">
      <c r="A11" s="115"/>
      <c r="B11" s="94" t="str">
        <f>IF(ISBLANK('Project Budget'!B16),"",'Project Budget'!B16)</f>
        <v/>
      </c>
      <c r="C11" s="95" t="str">
        <f>IF(ISBLANK('Project Budget'!D16),"",'Project Budget'!D16)</f>
        <v/>
      </c>
      <c r="D11" s="116" t="str">
        <f>IF(ISBLANK('Project Budget'!C16),"",'Project Budget'!C16)</f>
        <v/>
      </c>
      <c r="E11" s="97" t="str">
        <f>IF(ISBLANK('Project Budget'!E16),"",'Project Budget'!E16)</f>
        <v/>
      </c>
      <c r="F11" s="117" t="str">
        <f>IF(ISBLANK('Project Budget'!C16),"",(D11*C11))</f>
        <v/>
      </c>
      <c r="G11" s="98" t="str">
        <f>IF(ISBLANK('Project Budget'!C16), "", F11*E11)</f>
        <v/>
      </c>
      <c r="H11" s="105" t="str">
        <f>IF(ISBLANK('Project Budget'!C16),"",SUM(F11:G11))</f>
        <v/>
      </c>
      <c r="I11" s="118" t="str">
        <f>IF(ISBLANK('Project Budget'!C16),"",(F11))</f>
        <v/>
      </c>
      <c r="J11" s="100" t="str">
        <f>IF(ISBLANK('Project Budget'!C16), "", I11*E11)</f>
        <v/>
      </c>
      <c r="K11" s="106" t="str">
        <f>IF(ISBLANK('Project Budget'!C16),"",SUM(I11:J11))</f>
        <v/>
      </c>
      <c r="L11" s="117" t="str">
        <f>IF(ISBLANK('Project Budget'!C16),"",(I11))</f>
        <v/>
      </c>
      <c r="M11" s="98" t="str">
        <f>IF(ISBLANK('Project Budget'!C16), "", L11*E11)</f>
        <v/>
      </c>
      <c r="N11" s="105" t="str">
        <f>IF(ISBLANK('Project Budget'!C16),"",SUM(L11:M11))</f>
        <v/>
      </c>
      <c r="O11" s="118" t="str">
        <f>IF(ISBLANK('Project Budget'!C16),"",(L11))</f>
        <v/>
      </c>
      <c r="P11" s="100" t="str">
        <f>IF(ISBLANK('Project Budget'!C16), "", O11*E11)</f>
        <v/>
      </c>
      <c r="Q11" s="108" t="str">
        <f>IF(ISBLANK('Project Budget'!C16),"",SUM(O11:P11))</f>
        <v/>
      </c>
      <c r="R11" s="117" t="str">
        <f>IF(ISBLANK('Project Budget'!C16),"",(O11))</f>
        <v/>
      </c>
      <c r="S11" s="98" t="str">
        <f>IF(ISBLANK('Project Budget'!C16), "", R11*E11)</f>
        <v/>
      </c>
      <c r="T11" s="107" t="str">
        <f>IF(ISBLANK('Project Budget'!C16),"",SUM(R11:S11))</f>
        <v/>
      </c>
    </row>
    <row r="12" spans="1:21" x14ac:dyDescent="0.35">
      <c r="A12" s="93"/>
      <c r="B12" s="135" t="str">
        <f>IF(ISBLANK('Project Budget'!B17),"",'Project Budget'!B17)</f>
        <v/>
      </c>
      <c r="C12" s="151" t="str">
        <f>IF(ISBLANK('Project Budget'!D17),"",'Project Budget'!D17)</f>
        <v/>
      </c>
      <c r="D12" s="152" t="str">
        <f>IF(ISBLANK('Project Budget'!C17),"",'Project Budget'!C17)</f>
        <v/>
      </c>
      <c r="E12" s="104" t="str">
        <f>IF(ISBLANK('Project Budget'!E17),"",'Project Budget'!E17)</f>
        <v/>
      </c>
      <c r="F12" s="119" t="str">
        <f>IF(ISBLANK('Project Budget'!C17),"",(D12*C12))</f>
        <v/>
      </c>
      <c r="G12" s="119" t="str">
        <f>IF(ISBLANK('Project Budget'!C17), "", F12*E12)</f>
        <v/>
      </c>
      <c r="H12" s="119" t="str">
        <f>IF(ISBLANK('Project Budget'!C17),"",SUM(F12:G12))</f>
        <v/>
      </c>
      <c r="I12" s="123" t="str">
        <f>IF(ISBLANK('Project Budget'!C17),"",(F12))</f>
        <v/>
      </c>
      <c r="J12" s="120" t="str">
        <f>IF(ISBLANK('Project Budget'!C17), "", I12*E12)</f>
        <v/>
      </c>
      <c r="K12" s="124" t="str">
        <f>IF(ISBLANK('Project Budget'!C17),"",SUM(I12:J12))</f>
        <v/>
      </c>
      <c r="L12" s="121" t="str">
        <f>IF(ISBLANK('Project Budget'!C17),"",(I12))</f>
        <v/>
      </c>
      <c r="M12" s="119" t="str">
        <f>IF(ISBLANK('Project Budget'!C17), "", L12*E12)</f>
        <v/>
      </c>
      <c r="N12" s="122" t="str">
        <f>IF(ISBLANK('Project Budget'!C17),"",SUM(L12:M12))</f>
        <v/>
      </c>
      <c r="O12" s="123" t="str">
        <f>IF(ISBLANK('Project Budget'!C17),"",(L12))</f>
        <v/>
      </c>
      <c r="P12" s="120" t="str">
        <f>IF(ISBLANK('Project Budget'!C17), "", O12*E12)</f>
        <v/>
      </c>
      <c r="Q12" s="124" t="str">
        <f>IF(ISBLANK('Project Budget'!C17),"",SUM(O12:P12))</f>
        <v/>
      </c>
      <c r="R12" s="121" t="str">
        <f>IF(ISBLANK('Project Budget'!C17),"",(O12))</f>
        <v/>
      </c>
      <c r="S12" s="119" t="str">
        <f>IF(ISBLANK('Project Budget'!C17), "", R12*E12)</f>
        <v/>
      </c>
      <c r="T12" s="122" t="str">
        <f>IF(ISBLANK('Project Budget'!C17),"",SUM(R12:S12))</f>
        <v/>
      </c>
    </row>
    <row r="13" spans="1:21" x14ac:dyDescent="0.35">
      <c r="A13" s="93"/>
      <c r="B13" s="14"/>
      <c r="C13" s="125"/>
      <c r="D13" s="126"/>
      <c r="E13" s="127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</row>
    <row r="14" spans="1:21" x14ac:dyDescent="0.35">
      <c r="A14" s="93"/>
      <c r="B14" s="14"/>
      <c r="C14" s="125"/>
      <c r="D14" s="126"/>
      <c r="E14" s="129" t="s">
        <v>85</v>
      </c>
      <c r="F14" s="130">
        <f t="shared" ref="F14:T14" si="0">SUM(F6:F12)</f>
        <v>0</v>
      </c>
      <c r="G14" s="130">
        <f t="shared" si="0"/>
        <v>0</v>
      </c>
      <c r="H14" s="130">
        <f t="shared" si="0"/>
        <v>0</v>
      </c>
      <c r="I14" s="131">
        <f t="shared" si="0"/>
        <v>0</v>
      </c>
      <c r="J14" s="131">
        <f t="shared" si="0"/>
        <v>0</v>
      </c>
      <c r="K14" s="131">
        <f t="shared" si="0"/>
        <v>0</v>
      </c>
      <c r="L14" s="130">
        <f t="shared" si="0"/>
        <v>0</v>
      </c>
      <c r="M14" s="130">
        <f t="shared" si="0"/>
        <v>0</v>
      </c>
      <c r="N14" s="130">
        <f t="shared" si="0"/>
        <v>0</v>
      </c>
      <c r="O14" s="131">
        <f t="shared" si="0"/>
        <v>0</v>
      </c>
      <c r="P14" s="131">
        <f t="shared" si="0"/>
        <v>0</v>
      </c>
      <c r="Q14" s="131">
        <f t="shared" si="0"/>
        <v>0</v>
      </c>
      <c r="R14" s="130">
        <f t="shared" si="0"/>
        <v>0</v>
      </c>
      <c r="S14" s="130">
        <f t="shared" si="0"/>
        <v>0</v>
      </c>
      <c r="T14" s="130">
        <f t="shared" si="0"/>
        <v>0</v>
      </c>
      <c r="U14" s="160"/>
    </row>
    <row r="15" spans="1:21" x14ac:dyDescent="0.35">
      <c r="A15" s="93"/>
      <c r="B15" s="14"/>
      <c r="C15" s="125"/>
      <c r="D15" s="126"/>
      <c r="E15" s="14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</row>
    <row r="16" spans="1:21" x14ac:dyDescent="0.35">
      <c r="A16" s="90" t="s">
        <v>86</v>
      </c>
      <c r="B16" s="133" t="s">
        <v>65</v>
      </c>
      <c r="C16" s="91" t="s">
        <v>66</v>
      </c>
      <c r="D16" s="91" t="s">
        <v>67</v>
      </c>
      <c r="E16" s="91" t="s">
        <v>68</v>
      </c>
      <c r="F16" s="92" t="s">
        <v>69</v>
      </c>
      <c r="G16" s="92" t="s">
        <v>70</v>
      </c>
      <c r="H16" s="92" t="s">
        <v>71</v>
      </c>
      <c r="I16" s="92" t="s">
        <v>72</v>
      </c>
      <c r="J16" s="92" t="s">
        <v>73</v>
      </c>
      <c r="K16" s="92" t="s">
        <v>74</v>
      </c>
      <c r="L16" s="92" t="s">
        <v>75</v>
      </c>
      <c r="M16" s="92" t="s">
        <v>76</v>
      </c>
      <c r="N16" s="92" t="s">
        <v>77</v>
      </c>
      <c r="O16" s="92" t="s">
        <v>78</v>
      </c>
      <c r="P16" s="92" t="s">
        <v>79</v>
      </c>
      <c r="Q16" s="92" t="s">
        <v>80</v>
      </c>
      <c r="R16" s="92" t="s">
        <v>81</v>
      </c>
      <c r="S16" s="92" t="s">
        <v>82</v>
      </c>
      <c r="T16" s="92" t="s">
        <v>83</v>
      </c>
    </row>
    <row r="17" spans="1:20" x14ac:dyDescent="0.35">
      <c r="A17" s="93"/>
      <c r="B17" s="94" t="str">
        <f>IF(ISBLANK('Project Budget'!B18),"",'Project Budget'!B18)</f>
        <v/>
      </c>
      <c r="C17" s="134" t="str">
        <f>IF(ISBLANK('Project Budget'!D18),"",'Project Budget'!D18)</f>
        <v/>
      </c>
      <c r="D17" s="96" t="str">
        <f>IF(ISBLANK('Project Budget'!C18),"",'Project Budget'!C18)</f>
        <v/>
      </c>
      <c r="E17" s="134" t="str">
        <f>IF(ISBLANK('Project Budget'!E18),"",'Project Budget'!E18)</f>
        <v/>
      </c>
      <c r="F17" s="117" t="str">
        <f>IF(ISBLANK('Project Budget'!C18),"",((D17*(1+'Project Budget'!I5))*C17))</f>
        <v/>
      </c>
      <c r="G17" s="98" t="str">
        <f>IF(ISBLANK('Project Budget'!C18), "", F17*E17)</f>
        <v/>
      </c>
      <c r="H17" s="105" t="str">
        <f>IF(ISBLANK('Project Budget'!C18),"",SUM(F17:G17))</f>
        <v/>
      </c>
      <c r="I17" s="118" t="str">
        <f>IF(ISBLANK('Project Budget'!C18),"",((F17*(1+'Project Budget'!K5))))</f>
        <v/>
      </c>
      <c r="J17" s="100" t="str">
        <f>IF(ISBLANK('Project Budget'!C18), "", I17*E17)</f>
        <v/>
      </c>
      <c r="K17" s="118" t="str">
        <f>IF(ISBLANK('Project Budget'!C18),"",SUM(I17:J17))</f>
        <v/>
      </c>
      <c r="L17" s="117" t="str">
        <f>IF(ISBLANK('Project Budget'!C18),"",((I17*(1+'Project Budget'!K5))))</f>
        <v/>
      </c>
      <c r="M17" s="98" t="str">
        <f>IF(ISBLANK('Project Budget'!C18), "", L17*E17)</f>
        <v/>
      </c>
      <c r="N17" s="117" t="str">
        <f>IF(ISBLANK('Project Budget'!C18),"",SUM(L17:M17))</f>
        <v/>
      </c>
      <c r="O17" s="118" t="str">
        <f>IF(ISBLANK('Project Budget'!C18),"",((L17*(1+'Project Budget'!K5))))</f>
        <v/>
      </c>
      <c r="P17" s="100" t="str">
        <f>IF(ISBLANK('Project Budget'!C18), "", O17*E17)</f>
        <v/>
      </c>
      <c r="Q17" s="108" t="str">
        <f>IF(ISBLANK('Project Budget'!C18),"",SUM(O17:P17))</f>
        <v/>
      </c>
      <c r="R17" s="117" t="str">
        <f>IF(ISBLANK('Project Budget'!C18),"",((O17*(1+'Project Budget'!K5))))</f>
        <v/>
      </c>
      <c r="S17" s="98" t="str">
        <f>IF(ISBLANK('Project Budget'!C18), "", R17*E17)</f>
        <v/>
      </c>
      <c r="T17" s="107" t="str">
        <f>IF(ISBLANK('Project Budget'!C18),"",SUM(R17:S17))</f>
        <v/>
      </c>
    </row>
    <row r="18" spans="1:20" x14ac:dyDescent="0.35">
      <c r="A18" s="93"/>
      <c r="B18" s="94" t="str">
        <f>IF(ISBLANK('Project Budget'!B19),"",'Project Budget'!B19)</f>
        <v/>
      </c>
      <c r="C18" s="134" t="str">
        <f>IF(ISBLANK('Project Budget'!D19),"",'Project Budget'!D19)</f>
        <v/>
      </c>
      <c r="D18" s="96" t="str">
        <f>IF(ISBLANK('Project Budget'!C19),"",'Project Budget'!C19)</f>
        <v/>
      </c>
      <c r="E18" s="134" t="str">
        <f>IF(ISBLANK('Project Budget'!E19),"",'Project Budget'!E19)</f>
        <v/>
      </c>
      <c r="F18" s="117" t="str">
        <f>IF(ISBLANK('Project Budget'!C19),"",((D18*(1+'Project Budget'!I5))*C18))</f>
        <v/>
      </c>
      <c r="G18" s="98" t="str">
        <f>IF(ISBLANK('Project Budget'!C19), "", F18*E18)</f>
        <v/>
      </c>
      <c r="H18" s="105" t="str">
        <f>IF(ISBLANK('Project Budget'!C19),"",SUM(F18:G18))</f>
        <v/>
      </c>
      <c r="I18" s="118" t="str">
        <f>IF(ISBLANK('Project Budget'!C19),"",((F18*(1+'Project Budget'!K5))))</f>
        <v/>
      </c>
      <c r="J18" s="100" t="str">
        <f>IF(ISBLANK('Project Budget'!C19), "", I18*E18)</f>
        <v/>
      </c>
      <c r="K18" s="118" t="str">
        <f>IF(ISBLANK('Project Budget'!C19),"",SUM(I18:J18))</f>
        <v/>
      </c>
      <c r="L18" s="117" t="str">
        <f>IF(ISBLANK('Project Budget'!C19),"",((I18*(1+'Project Budget'!K5))))</f>
        <v/>
      </c>
      <c r="M18" s="98" t="str">
        <f>IF(ISBLANK('Project Budget'!C19), "", L18*E18)</f>
        <v/>
      </c>
      <c r="N18" s="117" t="str">
        <f>IF(ISBLANK('Project Budget'!C19),"",SUM(L18:M18))</f>
        <v/>
      </c>
      <c r="O18" s="118" t="str">
        <f>IF(ISBLANK('Project Budget'!C19),"",((L18*(1+'Project Budget'!K5))))</f>
        <v/>
      </c>
      <c r="P18" s="100" t="str">
        <f>IF(ISBLANK('Project Budget'!C19), "", O18*E18)</f>
        <v/>
      </c>
      <c r="Q18" s="108" t="str">
        <f>IF(ISBLANK('Project Budget'!C19),"",SUM(O18:P18))</f>
        <v/>
      </c>
      <c r="R18" s="117" t="str">
        <f>IF(ISBLANK('Project Budget'!C19),"",((O18*(1+'Project Budget'!K5))))</f>
        <v/>
      </c>
      <c r="S18" s="98" t="str">
        <f>IF(ISBLANK('Project Budget'!C19), "", R18*E18)</f>
        <v/>
      </c>
      <c r="T18" s="107" t="str">
        <f>IF(ISBLANK('Project Budget'!C19),"",SUM(R18:S18))</f>
        <v/>
      </c>
    </row>
    <row r="19" spans="1:20" x14ac:dyDescent="0.35">
      <c r="A19" s="93"/>
      <c r="B19" s="135" t="str">
        <f>IF(ISBLANK('Project Budget'!B20),"",'Project Budget'!B20)</f>
        <v/>
      </c>
      <c r="C19" s="136" t="str">
        <f>IF(ISBLANK('Project Budget'!D20),"",'Project Budget'!D20)</f>
        <v/>
      </c>
      <c r="D19" s="103" t="str">
        <f>IF(ISBLANK('Project Budget'!C20),"",'Project Budget'!C20)</f>
        <v/>
      </c>
      <c r="E19" s="137" t="str">
        <f>IF(ISBLANK('Project Budget'!E20),"",'Project Budget'!E20)</f>
        <v/>
      </c>
      <c r="F19" s="121" t="str">
        <f>IF(ISBLANK('Project Budget'!C20),"",((D19*(1+'Project Budget'!I5))*C19))</f>
        <v/>
      </c>
      <c r="G19" s="119" t="str">
        <f>IF(ISBLANK('Project Budget'!C20), "", F19*E19)</f>
        <v/>
      </c>
      <c r="H19" s="122" t="str">
        <f>IF(ISBLANK('Project Budget'!C20),"",SUM(F19:G19))</f>
        <v/>
      </c>
      <c r="I19" s="123" t="str">
        <f>IF(ISBLANK('Project Budget'!C20),"",((F19*(1+'Project Budget'!K5))))</f>
        <v/>
      </c>
      <c r="J19" s="120" t="str">
        <f>IF(ISBLANK('Project Budget'!C20), "", I19*E19)</f>
        <v/>
      </c>
      <c r="K19" s="120" t="str">
        <f>IF(ISBLANK('Project Budget'!C20),"",SUM(I19:J19))</f>
        <v/>
      </c>
      <c r="L19" s="121" t="str">
        <f>IF(ISBLANK('Project Budget'!C20),"",((I19*(1+'Project Budget'!K5))))</f>
        <v/>
      </c>
      <c r="M19" s="119" t="str">
        <f>IF(ISBLANK('Project Budget'!C20), "", L19*E19)</f>
        <v/>
      </c>
      <c r="N19" s="119" t="str">
        <f>IF(ISBLANK('Project Budget'!C20),"",SUM(L19:M19))</f>
        <v/>
      </c>
      <c r="O19" s="123" t="str">
        <f>IF(ISBLANK('Project Budget'!C20),"",((L19*(1+'Project Budget'!K5))))</f>
        <v/>
      </c>
      <c r="P19" s="120" t="str">
        <f>IF(ISBLANK('Project Budget'!C20), "", O19*E19)</f>
        <v/>
      </c>
      <c r="Q19" s="124" t="str">
        <f>IF(ISBLANK('Project Budget'!C20),"",SUM(O19:P19))</f>
        <v/>
      </c>
      <c r="R19" s="121" t="str">
        <f>IF(ISBLANK('Project Budget'!C20),"",((O19*(1+'Project Budget'!K5))))</f>
        <v/>
      </c>
      <c r="S19" s="119" t="str">
        <f>IF(ISBLANK('Project Budget'!C20), "", R19*E19)</f>
        <v/>
      </c>
      <c r="T19" s="122" t="str">
        <f>IF(ISBLANK('Project Budget'!C20),"",SUM(R19:S19))</f>
        <v/>
      </c>
    </row>
    <row r="20" spans="1:20" x14ac:dyDescent="0.35">
      <c r="A20" s="93"/>
      <c r="B20" s="14"/>
      <c r="C20" s="138"/>
      <c r="D20" s="14"/>
      <c r="E20" s="139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1:20" x14ac:dyDescent="0.35">
      <c r="A21" s="93"/>
      <c r="B21" s="14"/>
      <c r="C21" s="138"/>
      <c r="D21" s="14"/>
      <c r="E21" s="141" t="s">
        <v>87</v>
      </c>
      <c r="F21" s="130">
        <f t="shared" ref="F21:T21" si="1">SUM(F17:F19)</f>
        <v>0</v>
      </c>
      <c r="G21" s="130">
        <f t="shared" si="1"/>
        <v>0</v>
      </c>
      <c r="H21" s="130">
        <f t="shared" si="1"/>
        <v>0</v>
      </c>
      <c r="I21" s="131">
        <f t="shared" si="1"/>
        <v>0</v>
      </c>
      <c r="J21" s="131">
        <f t="shared" si="1"/>
        <v>0</v>
      </c>
      <c r="K21" s="131">
        <f t="shared" si="1"/>
        <v>0</v>
      </c>
      <c r="L21" s="130">
        <f t="shared" si="1"/>
        <v>0</v>
      </c>
      <c r="M21" s="130">
        <f t="shared" si="1"/>
        <v>0</v>
      </c>
      <c r="N21" s="130">
        <f t="shared" si="1"/>
        <v>0</v>
      </c>
      <c r="O21" s="131">
        <f t="shared" si="1"/>
        <v>0</v>
      </c>
      <c r="P21" s="131">
        <f t="shared" si="1"/>
        <v>0</v>
      </c>
      <c r="Q21" s="131">
        <f t="shared" si="1"/>
        <v>0</v>
      </c>
      <c r="R21" s="130">
        <f t="shared" si="1"/>
        <v>0</v>
      </c>
      <c r="S21" s="130">
        <f t="shared" si="1"/>
        <v>0</v>
      </c>
      <c r="T21" s="130">
        <f t="shared" si="1"/>
        <v>0</v>
      </c>
    </row>
    <row r="22" spans="1:20" x14ac:dyDescent="0.35">
      <c r="A22" s="93"/>
      <c r="B22" s="14"/>
      <c r="C22" s="138"/>
      <c r="D22" s="14"/>
      <c r="E22" s="14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</row>
    <row r="23" spans="1:20" x14ac:dyDescent="0.35">
      <c r="A23" s="90" t="s">
        <v>88</v>
      </c>
      <c r="B23" s="93" t="s">
        <v>65</v>
      </c>
      <c r="C23" s="90" t="s">
        <v>66</v>
      </c>
      <c r="D23" s="90" t="s">
        <v>67</v>
      </c>
      <c r="E23" s="90" t="s">
        <v>68</v>
      </c>
      <c r="F23" s="92" t="s">
        <v>69</v>
      </c>
      <c r="G23" s="92" t="s">
        <v>70</v>
      </c>
      <c r="H23" s="92" t="s">
        <v>71</v>
      </c>
      <c r="I23" s="92" t="s">
        <v>72</v>
      </c>
      <c r="J23" s="92" t="s">
        <v>73</v>
      </c>
      <c r="K23" s="92" t="s">
        <v>74</v>
      </c>
      <c r="L23" s="92" t="s">
        <v>75</v>
      </c>
      <c r="M23" s="92" t="s">
        <v>76</v>
      </c>
      <c r="N23" s="92" t="s">
        <v>77</v>
      </c>
      <c r="O23" s="92" t="s">
        <v>78</v>
      </c>
      <c r="P23" s="92" t="s">
        <v>79</v>
      </c>
      <c r="Q23" s="92" t="s">
        <v>80</v>
      </c>
      <c r="R23" s="92" t="s">
        <v>81</v>
      </c>
      <c r="S23" s="92" t="s">
        <v>82</v>
      </c>
      <c r="T23" s="92" t="s">
        <v>83</v>
      </c>
    </row>
    <row r="24" spans="1:20" x14ac:dyDescent="0.35">
      <c r="A24" s="14"/>
      <c r="B24" s="142" t="str">
        <f>IF(ISBLANK('Project Budget'!B21),"",'Project Budget'!B21)</f>
        <v/>
      </c>
      <c r="C24" s="157" t="str">
        <f>IF(ISBLANK('Project Budget'!B21),"",'Project Budget'!D21)</f>
        <v/>
      </c>
      <c r="D24" s="143" t="str">
        <f>IF(ISBLANK('Project Budget'!B21),"",'Project Budget'!C21)</f>
        <v/>
      </c>
      <c r="E24" s="154" t="str">
        <f>IF(ISBLANK('Project Budget'!B21),"",'Project Budget'!E21)</f>
        <v/>
      </c>
      <c r="F24" s="105" t="str">
        <f>IF(ISBLANK('Project Budget'!C21),"",(D24*(1+'Project Budget'!I5))*C24)</f>
        <v/>
      </c>
      <c r="G24" s="98" t="str">
        <f>IF(ISBLANK('Project Budget'!C21), "", F24*E24)</f>
        <v/>
      </c>
      <c r="H24" s="105" t="str">
        <f>IF(ISBLANK('Project Budget'!C21),"",SUM(F24:G24))</f>
        <v/>
      </c>
      <c r="I24" s="100" t="str">
        <f>IF(ISBLANK('Project Budget'!C21),"",(F24*(1+'Project Budget'!K5)))</f>
        <v/>
      </c>
      <c r="J24" s="100" t="str">
        <f>IF(ISBLANK('Project Budget'!C21), "", I24*E24)</f>
        <v/>
      </c>
      <c r="K24" s="118" t="str">
        <f>IF(ISBLANK('Project Budget'!C21),"",SUM(I24:J24))</f>
        <v/>
      </c>
      <c r="L24" s="98" t="str">
        <f>IF(ISBLANK('Project Budget'!C21),"",(I24*(1+'Project Budget'!K5)))</f>
        <v/>
      </c>
      <c r="M24" s="98" t="str">
        <f>IF(ISBLANK('Project Budget'!C21), "", L24*E24)</f>
        <v/>
      </c>
      <c r="N24" s="117" t="str">
        <f>IF(ISBLANK('Project Budget'!C21),"",SUM(L24:M24))</f>
        <v/>
      </c>
      <c r="O24" s="100" t="str">
        <f>IF(ISBLANK('Project Budget'!C21),"",(L24*(1+'Project Budget'!K5)))</f>
        <v/>
      </c>
      <c r="P24" s="100" t="str">
        <f>IF(ISBLANK('Project Budget'!C21), "", O24*E24)</f>
        <v/>
      </c>
      <c r="Q24" s="118" t="str">
        <f>IF(ISBLANK('Project Budget'!C21),"",SUM(O24:P24))</f>
        <v/>
      </c>
      <c r="R24" s="98" t="str">
        <f>IF(ISBLANK('Project Budget'!C21),"",(O24*(1+'Project Budget'!K5)))</f>
        <v/>
      </c>
      <c r="S24" s="98" t="str">
        <f>IF(ISBLANK('Project Budget'!C21), "", R24*E24)</f>
        <v/>
      </c>
      <c r="T24" s="107" t="str">
        <f>IF(ISBLANK('Project Budget'!C21),"",SUM(R24:S24))</f>
        <v/>
      </c>
    </row>
    <row r="25" spans="1:20" x14ac:dyDescent="0.35">
      <c r="A25" s="14"/>
      <c r="B25" s="94" t="str">
        <f>IF(ISBLANK('Project Budget'!B22),"",'Project Budget'!B22)</f>
        <v/>
      </c>
      <c r="C25" s="153" t="str">
        <f>IF(ISBLANK('Project Budget'!B22),"",'Project Budget'!D22)</f>
        <v/>
      </c>
      <c r="D25" s="144" t="str">
        <f>IF(ISBLANK('Project Budget'!B22),"",'Project Budget'!C22)</f>
        <v/>
      </c>
      <c r="E25" s="155" t="str">
        <f>IF(ISBLANK('Project Budget'!B22),"",'Project Budget'!E22)</f>
        <v/>
      </c>
      <c r="F25" s="105" t="str">
        <f>IF(ISBLANK('Project Budget'!C22),"",(D25*(1+'Project Budget'!I5))*C25)</f>
        <v/>
      </c>
      <c r="G25" s="98" t="str">
        <f>IF(ISBLANK('Project Budget'!C22), "", F25*E25)</f>
        <v/>
      </c>
      <c r="H25" s="105" t="str">
        <f>IF(ISBLANK('Project Budget'!C22),"",SUM(F25:G25))</f>
        <v/>
      </c>
      <c r="I25" s="100" t="str">
        <f>IF(ISBLANK('Project Budget'!C22),"",(F25*(1+'Project Budget'!K5)))</f>
        <v/>
      </c>
      <c r="J25" s="100" t="str">
        <f>IF(ISBLANK('Project Budget'!C22), "", I25*E25)</f>
        <v/>
      </c>
      <c r="K25" s="118" t="str">
        <f>IF(ISBLANK('Project Budget'!C22),"",SUM(I25:J25))</f>
        <v/>
      </c>
      <c r="L25" s="98" t="str">
        <f>IF(ISBLANK('Project Budget'!C22),"",(I25*(1+'Project Budget'!K5)))</f>
        <v/>
      </c>
      <c r="M25" s="98" t="str">
        <f>IF(ISBLANK('Project Budget'!C22), "", L25*E25)</f>
        <v/>
      </c>
      <c r="N25" s="117" t="str">
        <f>IF(ISBLANK('Project Budget'!C22),"",SUM(L25:M25))</f>
        <v/>
      </c>
      <c r="O25" s="100" t="str">
        <f>IF(ISBLANK('Project Budget'!C22),"",(L25*(1+'Project Budget'!K5)))</f>
        <v/>
      </c>
      <c r="P25" s="100" t="str">
        <f>IF(ISBLANK('Project Budget'!C22), "", O25*E25)</f>
        <v/>
      </c>
      <c r="Q25" s="118" t="str">
        <f>IF(ISBLANK('Project Budget'!C22),"",SUM(O25:P25))</f>
        <v/>
      </c>
      <c r="R25" s="98" t="str">
        <f>IF(ISBLANK('Project Budget'!C22),"",(O25*(1+'Project Budget'!K5)))</f>
        <v/>
      </c>
      <c r="S25" s="98" t="str">
        <f>IF(ISBLANK('Project Budget'!C22), "", R25*E25)</f>
        <v/>
      </c>
      <c r="T25" s="107" t="str">
        <f>IF(ISBLANK('Project Budget'!C22),"",SUM(R25:S25))</f>
        <v/>
      </c>
    </row>
    <row r="26" spans="1:20" x14ac:dyDescent="0.35">
      <c r="A26" s="14"/>
      <c r="B26" s="102" t="str">
        <f>IF(ISBLANK('Project Budget'!B23),"",'Project Budget'!B23)</f>
        <v/>
      </c>
      <c r="C26" s="135" t="str">
        <f>IF(ISBLANK('Project Budget'!B23),"",'Project Budget'!D23)</f>
        <v/>
      </c>
      <c r="D26" s="145" t="str">
        <f>IF(ISBLANK('Project Budget'!B23),"",'Project Budget'!C23)</f>
        <v/>
      </c>
      <c r="E26" s="104" t="str">
        <f>IF(ISBLANK('Project Budget'!B23),"",'Project Budget'!E23)</f>
        <v/>
      </c>
      <c r="F26" s="119" t="str">
        <f>IF(ISBLANK('Project Budget'!C23),"",(D26*(1+'Project Budget'!I5))*C26)</f>
        <v/>
      </c>
      <c r="G26" s="119" t="str">
        <f>IF(ISBLANK('Project Budget'!C23), "", F26*E26)</f>
        <v/>
      </c>
      <c r="H26" s="122" t="str">
        <f>IF(ISBLANK('Project Budget'!C23),"",SUM(F26:G26))</f>
        <v/>
      </c>
      <c r="I26" s="120" t="str">
        <f>IF(ISBLANK('Project Budget'!C23),"",(F26*(1+'Project Budget'!K5)))</f>
        <v/>
      </c>
      <c r="J26" s="120" t="str">
        <f>IF(ISBLANK('Project Budget'!C23), "", I26*E26)</f>
        <v/>
      </c>
      <c r="K26" s="120" t="str">
        <f>IF(ISBLANK('Project Budget'!C23),"",SUM(I26:J26))</f>
        <v/>
      </c>
      <c r="L26" s="119" t="str">
        <f>IF(ISBLANK('Project Budget'!C23),"",(I26*(1+'Project Budget'!K5)))</f>
        <v/>
      </c>
      <c r="M26" s="119" t="str">
        <f>IF(ISBLANK('Project Budget'!C23), "", L26*E26)</f>
        <v/>
      </c>
      <c r="N26" s="119" t="str">
        <f>IF(ISBLANK('Project Budget'!C23),"",SUM(L26:M26))</f>
        <v/>
      </c>
      <c r="O26" s="120" t="str">
        <f>IF(ISBLANK('Project Budget'!C23),"",(L26*(1+'Project Budget'!K5)))</f>
        <v/>
      </c>
      <c r="P26" s="120" t="str">
        <f>IF(ISBLANK('Project Budget'!C23), "", O26*E26)</f>
        <v/>
      </c>
      <c r="Q26" s="120" t="str">
        <f>IF(ISBLANK('Project Budget'!C23),"",SUM(O26:P26))</f>
        <v/>
      </c>
      <c r="R26" s="119" t="str">
        <f>IF(ISBLANK('Project Budget'!C23),"",(O26*(1+'Project Budget'!K5)))</f>
        <v/>
      </c>
      <c r="S26" s="119" t="str">
        <f>IF(ISBLANK('Project Budget'!C23), "", R26*E26)</f>
        <v/>
      </c>
      <c r="T26" s="122" t="str">
        <f>IF(ISBLANK('Project Budget'!C23),"",SUM(R26:S26))</f>
        <v/>
      </c>
    </row>
    <row r="27" spans="1:20" x14ac:dyDescent="0.35">
      <c r="A27" s="14"/>
      <c r="B27" s="14"/>
      <c r="C27" s="146"/>
      <c r="D27" s="126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1:20" x14ac:dyDescent="0.35">
      <c r="A28" s="14"/>
      <c r="B28" s="14"/>
      <c r="C28" s="147"/>
      <c r="D28" s="148"/>
      <c r="E28" s="141" t="s">
        <v>89</v>
      </c>
      <c r="F28" s="130">
        <f t="shared" ref="F28:T28" si="2">SUM(F24:F26)</f>
        <v>0</v>
      </c>
      <c r="G28" s="130">
        <f t="shared" si="2"/>
        <v>0</v>
      </c>
      <c r="H28" s="130">
        <f t="shared" si="2"/>
        <v>0</v>
      </c>
      <c r="I28" s="131">
        <f t="shared" si="2"/>
        <v>0</v>
      </c>
      <c r="J28" s="131">
        <f t="shared" si="2"/>
        <v>0</v>
      </c>
      <c r="K28" s="131">
        <f t="shared" si="2"/>
        <v>0</v>
      </c>
      <c r="L28" s="130">
        <f t="shared" si="2"/>
        <v>0</v>
      </c>
      <c r="M28" s="130">
        <f t="shared" si="2"/>
        <v>0</v>
      </c>
      <c r="N28" s="130">
        <f t="shared" si="2"/>
        <v>0</v>
      </c>
      <c r="O28" s="131">
        <f t="shared" si="2"/>
        <v>0</v>
      </c>
      <c r="P28" s="131">
        <f t="shared" si="2"/>
        <v>0</v>
      </c>
      <c r="Q28" s="131">
        <f t="shared" si="2"/>
        <v>0</v>
      </c>
      <c r="R28" s="130">
        <f t="shared" si="2"/>
        <v>0</v>
      </c>
      <c r="S28" s="130">
        <f t="shared" si="2"/>
        <v>0</v>
      </c>
      <c r="T28" s="130">
        <f t="shared" si="2"/>
        <v>0</v>
      </c>
    </row>
    <row r="29" spans="1:20" s="32" customFormat="1" x14ac:dyDescent="0.35">
      <c r="A29" s="14"/>
      <c r="B29" s="14"/>
      <c r="C29" s="147"/>
      <c r="D29" s="148"/>
      <c r="E29" s="141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</row>
    <row r="30" spans="1:20" s="32" customFormat="1" x14ac:dyDescent="0.35">
      <c r="A30" s="175" t="s">
        <v>94</v>
      </c>
      <c r="B30" s="93" t="s">
        <v>65</v>
      </c>
      <c r="C30" s="90" t="s">
        <v>66</v>
      </c>
      <c r="D30" s="90" t="s">
        <v>67</v>
      </c>
      <c r="E30" s="90"/>
      <c r="F30" s="159"/>
      <c r="G30" s="159"/>
      <c r="H30" s="159" t="s">
        <v>95</v>
      </c>
      <c r="I30" s="159"/>
      <c r="J30" s="159"/>
      <c r="K30" s="159" t="s">
        <v>96</v>
      </c>
      <c r="L30" s="159"/>
      <c r="M30" s="159"/>
      <c r="N30" s="159" t="s">
        <v>97</v>
      </c>
      <c r="O30" s="159"/>
      <c r="P30" s="159"/>
      <c r="Q30" s="159" t="s">
        <v>98</v>
      </c>
      <c r="R30" s="159"/>
      <c r="S30" s="159"/>
      <c r="T30" s="159" t="s">
        <v>99</v>
      </c>
    </row>
    <row r="31" spans="1:20" s="32" customFormat="1" x14ac:dyDescent="0.35">
      <c r="A31" s="14"/>
      <c r="B31" s="142" t="str">
        <f>IF(ISBLANK('Project Budget'!B24),"",'Project Budget'!B24)</f>
        <v/>
      </c>
      <c r="C31" s="178" t="str">
        <f>IF(ISBLANK('Project Budget'!D24),"",'Project Budget'!D24)</f>
        <v/>
      </c>
      <c r="D31" s="143" t="str">
        <f>IF(ISBLANK('Project Budget'!C24),"",'Project Budget'!C24)</f>
        <v/>
      </c>
      <c r="E31" s="59"/>
      <c r="F31" s="140"/>
      <c r="G31" s="132"/>
      <c r="H31" s="156" t="str">
        <f>IF(ISBLANK('Project Budget'!C24),"",(D31*C31)*(1+'Project Budget'!I5))</f>
        <v/>
      </c>
      <c r="I31" s="140"/>
      <c r="J31" s="132"/>
      <c r="K31" s="177" t="str">
        <f>IF(ISBLANK('Project Budget'!C24),"",H31*(1+'Project Budget'!K5))</f>
        <v/>
      </c>
      <c r="L31" s="140"/>
      <c r="M31" s="132"/>
      <c r="N31" s="156" t="str">
        <f>IF(ISBLANK('Project Budget'!C24),"",K31*(1+'Project Budget'!K5))</f>
        <v/>
      </c>
      <c r="O31" s="140"/>
      <c r="P31" s="132"/>
      <c r="Q31" s="177" t="str">
        <f>IF(ISBLANK('Project Budget'!C24),"",N31*(1+'Project Budget'!K5))</f>
        <v/>
      </c>
      <c r="R31" s="140"/>
      <c r="S31" s="132"/>
      <c r="T31" s="156" t="str">
        <f>IF(ISBLANK('Project Budget'!C24),"",Q31*(1+'Project Budget'!K5))</f>
        <v/>
      </c>
    </row>
    <row r="32" spans="1:20" s="32" customFormat="1" x14ac:dyDescent="0.35">
      <c r="A32" s="14"/>
      <c r="B32" s="102" t="str">
        <f>IF(ISBLANK('Project Budget'!B25),"",'Project Budget'!B25)</f>
        <v/>
      </c>
      <c r="C32" s="136" t="str">
        <f>IF(ISBLANK('Project Budget'!D25),"",'Project Budget'!D25)</f>
        <v/>
      </c>
      <c r="D32" s="145" t="str">
        <f>IF(ISBLANK('Project Budget'!C25),"",'Project Budget'!C25)</f>
        <v/>
      </c>
      <c r="E32" s="59"/>
      <c r="F32" s="140"/>
      <c r="G32" s="132"/>
      <c r="H32" s="119" t="str">
        <f>IF(ISBLANK('Project Budget'!C25),"",(D32*C32)*(1+'Project Budget'!I5))</f>
        <v/>
      </c>
      <c r="I32" s="140"/>
      <c r="J32" s="132"/>
      <c r="K32" s="120" t="str">
        <f>IF(ISBLANK('Project Budget'!C25),"",H32*(1+'Project Budget'!K5))</f>
        <v/>
      </c>
      <c r="L32" s="140"/>
      <c r="M32" s="132"/>
      <c r="N32" s="119" t="str">
        <f>IF(ISBLANK('Project Budget'!C25),"",K32*(1+'Project Budget'!K5))</f>
        <v/>
      </c>
      <c r="O32" s="140"/>
      <c r="P32" s="132"/>
      <c r="Q32" s="120" t="str">
        <f>IF(ISBLANK('Project Budget'!C25),"",N32*(1+'Project Budget'!K5))</f>
        <v/>
      </c>
      <c r="R32" s="140"/>
      <c r="S32" s="132"/>
      <c r="T32" s="119" t="str">
        <f>IF(ISBLANK('Project Budget'!C25),"",Q32*(1+'Project Budget'!K5))</f>
        <v/>
      </c>
    </row>
    <row r="33" spans="1:21" s="32" customFormat="1" x14ac:dyDescent="0.35">
      <c r="A33" s="14"/>
      <c r="B33" s="14"/>
      <c r="C33" s="146"/>
      <c r="D33" s="126"/>
      <c r="E33" s="176"/>
      <c r="F33" s="140"/>
      <c r="G33" s="132"/>
      <c r="H33" s="140"/>
      <c r="I33" s="140"/>
      <c r="J33" s="132"/>
      <c r="K33" s="140"/>
      <c r="L33" s="140"/>
      <c r="M33" s="132"/>
      <c r="N33" s="140"/>
      <c r="O33" s="140"/>
      <c r="P33" s="132"/>
      <c r="Q33" s="140"/>
      <c r="R33" s="140"/>
      <c r="S33" s="132"/>
      <c r="T33" s="140"/>
    </row>
    <row r="34" spans="1:21" x14ac:dyDescent="0.35">
      <c r="A34" s="14"/>
      <c r="B34" s="14"/>
      <c r="C34" s="146"/>
      <c r="D34" s="126"/>
      <c r="E34" s="15"/>
      <c r="F34" s="15"/>
      <c r="G34" s="180" t="s">
        <v>89</v>
      </c>
      <c r="H34" s="130">
        <f>SUM(H31:H32)</f>
        <v>0</v>
      </c>
      <c r="I34" s="140"/>
      <c r="J34" s="132"/>
      <c r="K34" s="131">
        <f>SUM(K31:K32)</f>
        <v>0</v>
      </c>
      <c r="L34" s="140"/>
      <c r="M34" s="132"/>
      <c r="N34" s="130">
        <f>SUM(N31:N32)</f>
        <v>0</v>
      </c>
      <c r="O34" s="140"/>
      <c r="P34" s="132"/>
      <c r="Q34" s="131">
        <f>SUM(Q31:Q32)</f>
        <v>0</v>
      </c>
      <c r="R34" s="140"/>
      <c r="S34" s="132"/>
      <c r="T34" s="130">
        <f>SUM(T31:T32)</f>
        <v>0</v>
      </c>
    </row>
    <row r="35" spans="1:21" s="32" customFormat="1" x14ac:dyDescent="0.35">
      <c r="A35" s="14"/>
      <c r="B35" s="14"/>
      <c r="C35" s="146"/>
      <c r="D35" s="126"/>
      <c r="E35" s="15"/>
      <c r="F35" s="140"/>
      <c r="G35" s="132"/>
      <c r="H35" s="140"/>
      <c r="I35" s="140"/>
      <c r="J35" s="132"/>
      <c r="K35" s="140"/>
      <c r="L35" s="140"/>
      <c r="M35" s="132"/>
      <c r="N35" s="140"/>
      <c r="O35" s="140"/>
      <c r="P35" s="132"/>
      <c r="Q35" s="140"/>
      <c r="R35" s="140"/>
      <c r="S35" s="132"/>
      <c r="T35" s="140"/>
    </row>
    <row r="36" spans="1:21" x14ac:dyDescent="0.35">
      <c r="F36" s="92" t="s">
        <v>69</v>
      </c>
      <c r="G36" s="92" t="s">
        <v>70</v>
      </c>
      <c r="H36" s="92" t="s">
        <v>71</v>
      </c>
      <c r="I36" s="92" t="s">
        <v>72</v>
      </c>
      <c r="J36" s="92" t="s">
        <v>73</v>
      </c>
      <c r="K36" s="92" t="s">
        <v>74</v>
      </c>
      <c r="L36" s="92" t="s">
        <v>75</v>
      </c>
      <c r="M36" s="92" t="s">
        <v>76</v>
      </c>
      <c r="N36" s="92" t="s">
        <v>77</v>
      </c>
      <c r="O36" s="92" t="s">
        <v>78</v>
      </c>
      <c r="P36" s="92" t="s">
        <v>79</v>
      </c>
      <c r="Q36" s="92" t="s">
        <v>80</v>
      </c>
      <c r="R36" s="92" t="s">
        <v>81</v>
      </c>
      <c r="S36" s="92" t="s">
        <v>82</v>
      </c>
      <c r="T36" s="92" t="s">
        <v>83</v>
      </c>
      <c r="U36" s="159" t="s">
        <v>44</v>
      </c>
    </row>
    <row r="37" spans="1:21" ht="35.25" customHeight="1" x14ac:dyDescent="0.35">
      <c r="E37" s="158" t="s">
        <v>91</v>
      </c>
      <c r="F37" s="179">
        <f>F14+F21+F28+H34</f>
        <v>0</v>
      </c>
      <c r="G37" s="179">
        <f>G14+G21+G28</f>
        <v>0</v>
      </c>
      <c r="H37" s="179">
        <f>H14+H21+H28+H34</f>
        <v>0</v>
      </c>
      <c r="I37" s="171">
        <f>I14+I21+I28+K34</f>
        <v>0</v>
      </c>
      <c r="J37" s="171">
        <f>J14+J21+J28</f>
        <v>0</v>
      </c>
      <c r="K37" s="171">
        <f>K14+K21+K28+K34</f>
        <v>0</v>
      </c>
      <c r="L37" s="179">
        <f>L14+L21+L28+N34</f>
        <v>0</v>
      </c>
      <c r="M37" s="179">
        <f>M14+M21+M28</f>
        <v>0</v>
      </c>
      <c r="N37" s="179">
        <f>N14+N21+N28+N34</f>
        <v>0</v>
      </c>
      <c r="O37" s="171">
        <f>O14+O21+O28+Q34</f>
        <v>0</v>
      </c>
      <c r="P37" s="171">
        <f>P14+P21+P28</f>
        <v>0</v>
      </c>
      <c r="Q37" s="171">
        <f>Q14+Q21+Q28+Q34</f>
        <v>0</v>
      </c>
      <c r="R37" s="179">
        <f>R14+R21+R28+T34</f>
        <v>0</v>
      </c>
      <c r="S37" s="179">
        <f>S14+S21+S28</f>
        <v>0</v>
      </c>
      <c r="T37" s="179">
        <f>T14+T21+T28+T34</f>
        <v>0</v>
      </c>
      <c r="U37" s="172">
        <f>H37+K37+N37+Q37+T37</f>
        <v>0</v>
      </c>
    </row>
    <row r="39" spans="1:21" ht="37.5" customHeight="1" x14ac:dyDescent="0.35">
      <c r="E39" s="161"/>
      <c r="F39" s="162"/>
      <c r="G39" s="165" t="s">
        <v>92</v>
      </c>
      <c r="H39" s="166">
        <f>'Project Budget'!H26</f>
        <v>0</v>
      </c>
      <c r="I39" s="163"/>
      <c r="J39" s="165" t="s">
        <v>92</v>
      </c>
      <c r="K39" s="173">
        <f>'Project Budget'!I26</f>
        <v>0</v>
      </c>
      <c r="L39" s="163"/>
      <c r="M39" s="165" t="s">
        <v>92</v>
      </c>
      <c r="N39" s="169">
        <f>'Project Budget'!J26</f>
        <v>0</v>
      </c>
      <c r="O39" s="163"/>
      <c r="P39" s="165" t="s">
        <v>92</v>
      </c>
      <c r="Q39" s="174">
        <f>'Project Budget'!K26</f>
        <v>0</v>
      </c>
      <c r="R39" s="163"/>
      <c r="S39" s="165" t="s">
        <v>92</v>
      </c>
      <c r="T39" s="169">
        <f>'Project Budget'!L26</f>
        <v>0</v>
      </c>
      <c r="U39" s="170">
        <f>'Project Budget'!M26</f>
        <v>0</v>
      </c>
    </row>
    <row r="40" spans="1:21" x14ac:dyDescent="0.35"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</row>
    <row r="41" spans="1:21" x14ac:dyDescent="0.35">
      <c r="E41" s="162"/>
      <c r="F41" s="162"/>
      <c r="G41" s="167" t="s">
        <v>93</v>
      </c>
      <c r="H41" s="168">
        <f>H37-H39</f>
        <v>0</v>
      </c>
      <c r="I41" s="163"/>
      <c r="J41" s="167" t="s">
        <v>93</v>
      </c>
      <c r="K41" s="168">
        <f>K37-K39</f>
        <v>0</v>
      </c>
      <c r="L41" s="163"/>
      <c r="M41" s="167" t="s">
        <v>93</v>
      </c>
      <c r="N41" s="168">
        <f>N37-N39</f>
        <v>0</v>
      </c>
      <c r="O41" s="163"/>
      <c r="P41" s="167" t="s">
        <v>93</v>
      </c>
      <c r="Q41" s="168">
        <f>Q37-Q39</f>
        <v>0</v>
      </c>
      <c r="R41" s="163"/>
      <c r="S41" s="167" t="s">
        <v>93</v>
      </c>
      <c r="T41" s="168">
        <f>T37-T39</f>
        <v>0</v>
      </c>
      <c r="U41" s="168">
        <f>U37-U39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A111"/>
  <sheetViews>
    <sheetView topLeftCell="A22" workbookViewId="0">
      <selection activeCell="W20" sqref="W20"/>
    </sheetView>
  </sheetViews>
  <sheetFormatPr defaultRowHeight="14.5" x14ac:dyDescent="0.35"/>
  <cols>
    <col min="1" max="1" width="15.7265625" customWidth="1"/>
    <col min="2" max="2" width="18.453125" customWidth="1"/>
    <col min="3" max="7" width="14.7265625" customWidth="1"/>
    <col min="8" max="8" width="16.26953125" customWidth="1"/>
    <col min="9" max="9" width="4.7265625" customWidth="1"/>
    <col min="10" max="10" width="8.81640625" customWidth="1"/>
    <col min="11" max="11" width="14.81640625" customWidth="1"/>
    <col min="12" max="12" width="13.54296875" customWidth="1"/>
    <col min="13" max="13" width="7.7265625" customWidth="1"/>
    <col min="14" max="14" width="10.7265625" customWidth="1"/>
    <col min="15" max="15" width="7.7265625" customWidth="1"/>
    <col min="16" max="18" width="12.7265625" customWidth="1"/>
    <col min="19" max="19" width="5.453125" customWidth="1"/>
    <col min="20" max="27" width="12.7265625" customWidth="1"/>
  </cols>
  <sheetData>
    <row r="1" spans="1:12" ht="22.5" x14ac:dyDescent="0.45">
      <c r="A1" s="185" t="s">
        <v>107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5" x14ac:dyDescent="0.35">
      <c r="A2" s="235" t="s">
        <v>108</v>
      </c>
      <c r="B2" s="236"/>
      <c r="C2" s="237"/>
      <c r="D2" s="237"/>
      <c r="E2" s="237"/>
      <c r="F2" s="234"/>
      <c r="G2" s="234"/>
      <c r="H2" s="234"/>
      <c r="I2" s="234"/>
      <c r="J2" s="234"/>
      <c r="K2" s="234"/>
      <c r="L2" s="234"/>
    </row>
    <row r="3" spans="1:12" ht="22.5" x14ac:dyDescent="0.45">
      <c r="A3" s="185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2.5" x14ac:dyDescent="0.45">
      <c r="A4" s="185" t="s">
        <v>109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2" ht="18.75" customHeight="1" x14ac:dyDescent="0.45">
      <c r="A5" s="185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ht="15" customHeight="1" x14ac:dyDescent="0.45">
      <c r="A6" s="185"/>
      <c r="B6" s="244"/>
      <c r="C6" s="288" t="s">
        <v>110</v>
      </c>
      <c r="D6" s="288" t="s">
        <v>111</v>
      </c>
      <c r="E6" s="288" t="s">
        <v>112</v>
      </c>
      <c r="F6" s="288" t="s">
        <v>113</v>
      </c>
      <c r="G6" s="288" t="s">
        <v>114</v>
      </c>
      <c r="H6" s="289" t="s">
        <v>115</v>
      </c>
      <c r="I6" s="183"/>
      <c r="J6" s="183"/>
      <c r="K6" s="183"/>
      <c r="L6" s="183"/>
    </row>
    <row r="7" spans="1:12" ht="14.15" customHeight="1" x14ac:dyDescent="0.45">
      <c r="A7" s="185"/>
      <c r="B7" s="247" t="s">
        <v>116</v>
      </c>
      <c r="C7" s="248">
        <f>C42</f>
        <v>0</v>
      </c>
      <c r="D7" s="359">
        <f t="shared" ref="D7:G7" si="0">D42</f>
        <v>0</v>
      </c>
      <c r="E7" s="359">
        <f t="shared" si="0"/>
        <v>0</v>
      </c>
      <c r="F7" s="359">
        <f t="shared" si="0"/>
        <v>0</v>
      </c>
      <c r="G7" s="359">
        <f t="shared" si="0"/>
        <v>0</v>
      </c>
      <c r="H7" s="249">
        <f>SUM(C7:G7)</f>
        <v>0</v>
      </c>
      <c r="I7" s="183"/>
      <c r="J7" s="183"/>
      <c r="K7" s="183"/>
      <c r="L7" s="183"/>
    </row>
    <row r="8" spans="1:12" ht="14.15" customHeight="1" x14ac:dyDescent="0.45">
      <c r="A8" s="185"/>
      <c r="B8" s="247" t="s">
        <v>117</v>
      </c>
      <c r="C8" s="251">
        <f>C92</f>
        <v>0</v>
      </c>
      <c r="D8" s="361">
        <f t="shared" ref="D8:G8" si="1">D92</f>
        <v>0</v>
      </c>
      <c r="E8" s="361">
        <f t="shared" si="1"/>
        <v>0</v>
      </c>
      <c r="F8" s="361">
        <f t="shared" si="1"/>
        <v>0</v>
      </c>
      <c r="G8" s="361">
        <f t="shared" si="1"/>
        <v>0</v>
      </c>
      <c r="H8" s="362">
        <f>SUM(C8:G8)</f>
        <v>0</v>
      </c>
      <c r="I8" s="183"/>
      <c r="J8" s="183"/>
      <c r="K8" s="183"/>
      <c r="L8" s="183"/>
    </row>
    <row r="9" spans="1:12" ht="14.15" customHeight="1" x14ac:dyDescent="0.45">
      <c r="A9" s="185"/>
      <c r="B9" s="250"/>
      <c r="C9" s="248"/>
      <c r="D9" s="248"/>
      <c r="E9" s="248"/>
      <c r="F9" s="248"/>
      <c r="G9" s="248"/>
      <c r="H9" s="249"/>
      <c r="I9" s="183"/>
      <c r="J9" s="183"/>
      <c r="K9" s="183"/>
      <c r="L9" s="183"/>
    </row>
    <row r="10" spans="1:12" ht="14.15" customHeight="1" x14ac:dyDescent="0.45">
      <c r="A10" s="185"/>
      <c r="B10" s="287" t="s">
        <v>118</v>
      </c>
      <c r="C10" s="253">
        <f>SUM(C7:C8)</f>
        <v>0</v>
      </c>
      <c r="D10" s="363">
        <f t="shared" ref="D10:G10" si="2">SUM(D7:D8)</f>
        <v>0</v>
      </c>
      <c r="E10" s="363">
        <f t="shared" si="2"/>
        <v>0</v>
      </c>
      <c r="F10" s="363">
        <f t="shared" si="2"/>
        <v>0</v>
      </c>
      <c r="G10" s="363">
        <f t="shared" si="2"/>
        <v>0</v>
      </c>
      <c r="H10" s="254">
        <f>SUM(H7:H8)</f>
        <v>0</v>
      </c>
      <c r="I10" s="183"/>
      <c r="J10" s="183"/>
      <c r="K10" s="183"/>
      <c r="L10" s="183"/>
    </row>
    <row r="11" spans="1:12" ht="18" customHeight="1" x14ac:dyDescent="0.45">
      <c r="A11" s="185"/>
      <c r="B11" s="285"/>
      <c r="C11" s="286"/>
      <c r="D11" s="286"/>
      <c r="E11" s="286"/>
      <c r="F11" s="286"/>
      <c r="G11" s="286"/>
      <c r="H11" s="396">
        <f>SUM(C10:G10)</f>
        <v>0</v>
      </c>
      <c r="I11" s="183"/>
      <c r="J11" s="183"/>
      <c r="K11" s="183"/>
      <c r="L11" s="183"/>
    </row>
    <row r="12" spans="1:12" ht="15" customHeight="1" x14ac:dyDescent="0.45">
      <c r="A12" s="185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2" ht="15" customHeight="1" x14ac:dyDescent="0.45">
      <c r="A13" s="185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</row>
    <row r="14" spans="1:12" ht="22.5" x14ac:dyDescent="0.45">
      <c r="A14" s="185" t="s">
        <v>116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</row>
    <row r="15" spans="1:12" ht="15" customHeight="1" x14ac:dyDescent="0.45">
      <c r="A15" s="185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</row>
    <row r="16" spans="1:12" ht="22.5" x14ac:dyDescent="0.45">
      <c r="A16" s="185"/>
      <c r="B16" s="187" t="s">
        <v>119</v>
      </c>
      <c r="C16" s="183"/>
      <c r="D16" s="280">
        <f>'Project Budget'!D58</f>
        <v>0</v>
      </c>
      <c r="E16" s="183"/>
      <c r="F16" s="183"/>
      <c r="G16" s="183"/>
      <c r="H16" s="183"/>
      <c r="I16" s="183"/>
      <c r="J16" s="183"/>
      <c r="K16" s="183"/>
      <c r="L16" s="183"/>
    </row>
    <row r="17" spans="1:27" ht="23.5" x14ac:dyDescent="0.55000000000000004">
      <c r="A17" s="184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378" t="s">
        <v>95</v>
      </c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7" x14ac:dyDescent="0.35">
      <c r="A18" s="195" t="s">
        <v>120</v>
      </c>
      <c r="B18" s="186" t="s">
        <v>121</v>
      </c>
      <c r="C18" s="190" t="s">
        <v>122</v>
      </c>
      <c r="D18" s="189" t="s">
        <v>123</v>
      </c>
      <c r="E18" s="189" t="s">
        <v>124</v>
      </c>
      <c r="F18" s="189" t="s">
        <v>125</v>
      </c>
      <c r="G18" s="189" t="s">
        <v>126</v>
      </c>
      <c r="H18" s="376" t="s">
        <v>127</v>
      </c>
      <c r="I18" s="202"/>
      <c r="J18" s="195" t="s">
        <v>128</v>
      </c>
      <c r="K18" s="195"/>
      <c r="L18" s="196" t="s">
        <v>65</v>
      </c>
      <c r="M18" s="350" t="s">
        <v>66</v>
      </c>
      <c r="N18" s="350" t="s">
        <v>67</v>
      </c>
      <c r="O18" s="350" t="s">
        <v>68</v>
      </c>
      <c r="P18" s="307" t="s">
        <v>69</v>
      </c>
      <c r="Q18" s="197" t="s">
        <v>70</v>
      </c>
      <c r="R18" s="201" t="s">
        <v>71</v>
      </c>
      <c r="S18" s="201"/>
      <c r="T18" s="195"/>
      <c r="U18" s="217" t="s">
        <v>95</v>
      </c>
      <c r="V18" s="195"/>
      <c r="W18" s="195"/>
      <c r="X18" s="195"/>
      <c r="Y18" s="201"/>
      <c r="Z18" s="201"/>
      <c r="AA18" s="201"/>
    </row>
    <row r="19" spans="1:27" x14ac:dyDescent="0.35">
      <c r="A19" s="204"/>
      <c r="B19" s="192" t="s">
        <v>129</v>
      </c>
      <c r="C19" s="231">
        <f>'Project Budget'!I62</f>
        <v>0</v>
      </c>
      <c r="D19" s="356">
        <f>'Project Budget'!J62</f>
        <v>0</v>
      </c>
      <c r="E19" s="356">
        <f>'Project Budget'!K62</f>
        <v>0</v>
      </c>
      <c r="F19" s="356">
        <f>'Project Budget'!L62</f>
        <v>0</v>
      </c>
      <c r="G19" s="356">
        <f>'Project Budget'!M62</f>
        <v>0</v>
      </c>
      <c r="H19" s="357">
        <f>SUM(C19:G19)</f>
        <v>0</v>
      </c>
      <c r="I19" s="183"/>
      <c r="J19" s="205"/>
      <c r="K19" s="208" t="s">
        <v>64</v>
      </c>
      <c r="L19" s="369" t="str">
        <f>IF(ISBLANK('Project Budget'!B62),"",'Project Budget'!B62)</f>
        <v/>
      </c>
      <c r="M19" s="392" t="str">
        <f>IF(ISBLANK('Project Budget'!D62),"",'Project Budget'!D62)</f>
        <v/>
      </c>
      <c r="N19" s="469" t="str">
        <f>IF(ISBLANK('Project Budget'!C62),"",('Project Budget'!C62*(1+'Project Budget'!I58)))</f>
        <v/>
      </c>
      <c r="O19" s="154" t="str">
        <f>IF(ISBLANK('Project Budget'!E62),"",'Project Budget'!E62)</f>
        <v/>
      </c>
      <c r="P19" s="468" t="str">
        <f>IF(ISBLANK('Project Budget'!C62),"",(N19*M19))</f>
        <v/>
      </c>
      <c r="Q19" s="291" t="str">
        <f>IF(ISBLANK('Project Budget'!D62), "", P19*O19)</f>
        <v/>
      </c>
      <c r="R19" s="379" t="str">
        <f>IF(ISBLANK('Project Budget'!C62),"",P19+Q19)</f>
        <v/>
      </c>
      <c r="S19" s="202"/>
      <c r="T19" s="195"/>
      <c r="U19" s="350" t="s">
        <v>65</v>
      </c>
      <c r="V19" s="350" t="s">
        <v>66</v>
      </c>
      <c r="W19" s="306" t="s">
        <v>67</v>
      </c>
      <c r="X19" s="350" t="s">
        <v>68</v>
      </c>
      <c r="Y19" s="197" t="s">
        <v>69</v>
      </c>
      <c r="Z19" s="197" t="s">
        <v>70</v>
      </c>
      <c r="AA19" s="197" t="s">
        <v>71</v>
      </c>
    </row>
    <row r="20" spans="1:27" x14ac:dyDescent="0.35">
      <c r="A20" s="204"/>
      <c r="B20" s="192" t="s">
        <v>130</v>
      </c>
      <c r="C20" s="356">
        <f>'Project Budget'!I63</f>
        <v>0</v>
      </c>
      <c r="D20" s="356">
        <f>'Project Budget'!J63</f>
        <v>0</v>
      </c>
      <c r="E20" s="356">
        <f>'Project Budget'!K63</f>
        <v>0</v>
      </c>
      <c r="F20" s="356">
        <f>'Project Budget'!L63</f>
        <v>0</v>
      </c>
      <c r="G20" s="356">
        <f>'Project Budget'!M63</f>
        <v>0</v>
      </c>
      <c r="H20" s="357">
        <f t="shared" ref="H20:H31" si="3">SUM(C20:G20)</f>
        <v>0</v>
      </c>
      <c r="I20" s="183"/>
      <c r="J20" s="204"/>
      <c r="K20" s="209"/>
      <c r="L20" s="364" t="str">
        <f>IF(ISBLANK('Project Budget'!B63),"",'Project Budget'!B63)</f>
        <v/>
      </c>
      <c r="M20" s="97" t="str">
        <f>IF(ISBLANK('Project Budget'!D63),"",'Project Budget'!D63)</f>
        <v/>
      </c>
      <c r="N20" s="96" t="str">
        <f>IF(ISBLANK('Project Budget'!C63),"",('Project Budget'!C63*(1+'Project Budget'!I58)))</f>
        <v/>
      </c>
      <c r="O20" s="155" t="str">
        <f>IF(ISBLANK('Project Budget'!E63),"",'Project Budget'!E63)</f>
        <v/>
      </c>
      <c r="P20" s="282" t="str">
        <f>IF(ISBLANK('Project Budget'!C63),"",(N20*M20))</f>
        <v/>
      </c>
      <c r="Q20" s="281" t="str">
        <f>IF(ISBLANK('Project Budget'!D63), "", P20*O20)</f>
        <v/>
      </c>
      <c r="R20" s="380" t="str">
        <f>IF(ISBLANK('Project Budget'!C63),"",P20+Q20)</f>
        <v/>
      </c>
      <c r="S20" s="202"/>
      <c r="T20" s="205" t="s">
        <v>131</v>
      </c>
      <c r="U20" s="389" t="str">
        <f>IF(ISBLANK('Project Budget'!B70),"",('Project Budget'!B70))</f>
        <v/>
      </c>
      <c r="V20" s="263" t="str">
        <f>IF(ISBLANK('Project Budget'!B70),"",('Project Budget'!D70))</f>
        <v/>
      </c>
      <c r="W20" s="262" t="str">
        <f>IF(ISBLANK('Project Budget'!B70),"",('Project Budget'!C70*(1+'Project Budget'!I58)))</f>
        <v/>
      </c>
      <c r="X20" s="470" t="str">
        <f>IF(ISBLANK('Project Budget'!B70),"",('Project Budget'!E70))</f>
        <v/>
      </c>
      <c r="Y20" s="240" t="str">
        <f>IF(ISBLANK('Project Budget'!C70),"",((W20*V20)))</f>
        <v/>
      </c>
      <c r="Z20" s="239" t="str">
        <f>IF(ISBLANK('Project Budget'!C70), "", Y20*X20)</f>
        <v/>
      </c>
      <c r="AA20" s="232" t="str">
        <f>IF(ISBLANK('Project Budget'!B70),"",SUM(Y20:Z20))</f>
        <v/>
      </c>
    </row>
    <row r="21" spans="1:27" x14ac:dyDescent="0.35">
      <c r="A21" s="204"/>
      <c r="B21" s="192" t="s">
        <v>132</v>
      </c>
      <c r="C21" s="356">
        <f>'Project Budget'!I64</f>
        <v>0</v>
      </c>
      <c r="D21" s="356">
        <f>'Project Budget'!J64</f>
        <v>0</v>
      </c>
      <c r="E21" s="356">
        <f>'Project Budget'!K64</f>
        <v>0</v>
      </c>
      <c r="F21" s="356">
        <f>'Project Budget'!L64</f>
        <v>0</v>
      </c>
      <c r="G21" s="356">
        <f>'Project Budget'!M64</f>
        <v>0</v>
      </c>
      <c r="H21" s="357">
        <f t="shared" si="3"/>
        <v>0</v>
      </c>
      <c r="I21" s="183"/>
      <c r="J21" s="204"/>
      <c r="K21" s="227"/>
      <c r="L21" s="355" t="str">
        <f>IF(ISBLANK('Project Budget'!B64),"",'Project Budget'!B64)</f>
        <v/>
      </c>
      <c r="M21" s="393" t="str">
        <f>IF(ISBLANK('Project Budget'!D64),"",'Project Budget'!D64)</f>
        <v/>
      </c>
      <c r="N21" s="103" t="str">
        <f>IF(ISBLANK('Project Budget'!C64),"",('Project Budget'!C64*(1+'Project Budget'!I58)))</f>
        <v/>
      </c>
      <c r="O21" s="387" t="str">
        <f>IF(ISBLANK('Project Budget'!E64),"",'Project Budget'!E64)</f>
        <v/>
      </c>
      <c r="P21" s="283" t="str">
        <f>IF(ISBLANK('Project Budget'!C64),"",(N21*M21))</f>
        <v/>
      </c>
      <c r="Q21" s="292" t="str">
        <f>IF(ISBLANK('Project Budget'!D64), "", P21*O21)</f>
        <v/>
      </c>
      <c r="R21" s="380" t="str">
        <f>IF(ISBLANK('Project Budget'!C64),"",P21+Q21)</f>
        <v/>
      </c>
      <c r="S21" s="202"/>
      <c r="T21" s="193"/>
      <c r="U21" s="153" t="str">
        <f>IF(ISBLANK('Project Budget'!B71),"",('Project Budget'!B71))</f>
        <v/>
      </c>
      <c r="V21" s="255" t="str">
        <f>IF(ISBLANK('Project Budget'!B71),"",('Project Budget'!D71))</f>
        <v/>
      </c>
      <c r="W21" s="260" t="str">
        <f>IF(ISBLANK('Project Budget'!B71),"",('Project Budget'!C71*(1+'Project Budget'!I58)))</f>
        <v/>
      </c>
      <c r="X21" s="471" t="str">
        <f>IF(ISBLANK('Project Budget'!B71),"",('Project Budget'!E71))</f>
        <v/>
      </c>
      <c r="Y21" s="241" t="str">
        <f>IF(ISBLANK('Project Budget'!C71),"",((W21*V21)))</f>
        <v/>
      </c>
      <c r="Z21" s="357" t="str">
        <f>IF(ISBLANK('Project Budget'!C71), "", Y21*X21)</f>
        <v/>
      </c>
      <c r="AA21" s="357" t="str">
        <f>IF(ISBLANK('Project Budget'!B71),"",SUM(Y21:Z21))</f>
        <v/>
      </c>
    </row>
    <row r="22" spans="1:27" x14ac:dyDescent="0.35">
      <c r="A22" s="204"/>
      <c r="B22" s="192" t="s">
        <v>133</v>
      </c>
      <c r="C22" s="356">
        <f>'Project Budget'!I65</f>
        <v>0</v>
      </c>
      <c r="D22" s="356">
        <f>'Project Budget'!J65</f>
        <v>0</v>
      </c>
      <c r="E22" s="356">
        <f>'Project Budget'!K65</f>
        <v>0</v>
      </c>
      <c r="F22" s="356">
        <f>'Project Budget'!L65</f>
        <v>0</v>
      </c>
      <c r="G22" s="356">
        <f>'Project Budget'!M65</f>
        <v>0</v>
      </c>
      <c r="H22" s="357">
        <f t="shared" si="3"/>
        <v>0</v>
      </c>
      <c r="I22" s="183"/>
      <c r="J22" s="207"/>
      <c r="K22" s="215" t="s">
        <v>134</v>
      </c>
      <c r="L22" s="369" t="str">
        <f>IF(ISBLANK('Project Budget'!B66),"",'Project Budget'!B66)</f>
        <v/>
      </c>
      <c r="M22" s="154" t="str">
        <f>IF(ISBLANK('Project Budget'!D66),"",'Project Budget'!D66)</f>
        <v/>
      </c>
      <c r="N22" s="384" t="str">
        <f>IF(ISBLANK('Project Budget'!C66),"",'Project Budget'!C66)</f>
        <v/>
      </c>
      <c r="O22" s="155" t="str">
        <f>IF(ISBLANK('Project Budget'!E66),"",'Project Budget'!E66)</f>
        <v/>
      </c>
      <c r="P22" s="380" t="str">
        <f>IF(ISBLANK('Project Budget'!C66),"",((N22*1)*M22))</f>
        <v/>
      </c>
      <c r="Q22" s="220" t="str">
        <f>IF(ISBLANK('Project Budget'!D66), "", P22*O22)</f>
        <v/>
      </c>
      <c r="R22" s="379" t="str">
        <f>IF(ISBLANK('Project Budget'!D66),"",P22+Q22)</f>
        <v/>
      </c>
      <c r="S22" s="202"/>
      <c r="T22" s="215"/>
      <c r="U22" s="153" t="str">
        <f>IF(ISBLANK('Project Budget'!B72),"",('Project Budget'!B72))</f>
        <v/>
      </c>
      <c r="V22" s="255" t="str">
        <f>IF(ISBLANK('Project Budget'!B72),"",('Project Budget'!D72))</f>
        <v/>
      </c>
      <c r="W22" s="260" t="str">
        <f>IF(ISBLANK('Project Budget'!B72),"",('Project Budget'!C72*(1+'Project Budget'!I58)))</f>
        <v/>
      </c>
      <c r="X22" s="471" t="str">
        <f>IF(ISBLANK('Project Budget'!B72),"",('Project Budget'!E72))</f>
        <v/>
      </c>
      <c r="Y22" s="241" t="str">
        <f>IF(ISBLANK('Project Budget'!C72),"",((W22*V22)))</f>
        <v/>
      </c>
      <c r="Z22" s="357" t="str">
        <f>IF(ISBLANK('Project Budget'!C72), "", Y22*X22)</f>
        <v/>
      </c>
      <c r="AA22" s="357" t="str">
        <f>IF(ISBLANK('Project Budget'!B72),"",SUM(Y22:Z22))</f>
        <v/>
      </c>
    </row>
    <row r="23" spans="1:27" x14ac:dyDescent="0.35">
      <c r="A23" s="204"/>
      <c r="B23" s="192" t="s">
        <v>135</v>
      </c>
      <c r="C23" s="356">
        <f>'Project Budget'!I66</f>
        <v>0</v>
      </c>
      <c r="D23" s="356">
        <f>'Project Budget'!J66</f>
        <v>0</v>
      </c>
      <c r="E23" s="356">
        <f>'Project Budget'!K66</f>
        <v>0</v>
      </c>
      <c r="F23" s="356">
        <f>'Project Budget'!L66</f>
        <v>0</v>
      </c>
      <c r="G23" s="356">
        <f>'Project Budget'!M66</f>
        <v>0</v>
      </c>
      <c r="H23" s="357">
        <f t="shared" si="3"/>
        <v>0</v>
      </c>
      <c r="I23" s="183"/>
      <c r="J23" s="204"/>
      <c r="K23" s="193"/>
      <c r="L23" s="354" t="str">
        <f>IF(ISBLANK('Project Budget'!B67),"",'Project Budget'!B67)</f>
        <v/>
      </c>
      <c r="M23" s="155" t="str">
        <f>IF(ISBLANK('Project Budget'!D67),"",'Project Budget'!D67)</f>
        <v/>
      </c>
      <c r="N23" s="384" t="str">
        <f>IF(ISBLANK('Project Budget'!C67),"",'Project Budget'!C67)</f>
        <v/>
      </c>
      <c r="O23" s="155" t="str">
        <f>IF(ISBLANK('Project Budget'!E67),"",'Project Budget'!E67)</f>
        <v/>
      </c>
      <c r="P23" s="380" t="str">
        <f>IF(ISBLANK('Project Budget'!C67),"",((N23*1)*M23))</f>
        <v/>
      </c>
      <c r="Q23" s="221" t="str">
        <f>IF(ISBLANK('Project Budget'!D67), "", P23*O23)</f>
        <v/>
      </c>
      <c r="R23" s="380" t="str">
        <f>IF(ISBLANK('Project Budget'!D67),"",P23+Q23)</f>
        <v/>
      </c>
      <c r="S23" s="202"/>
      <c r="T23" s="215"/>
      <c r="U23" s="386" t="str">
        <f>IF(ISBLANK('Project Budget'!B73),"",('Project Budget'!B73))</f>
        <v/>
      </c>
      <c r="V23" s="256" t="str">
        <f>IF(ISBLANK('Project Budget'!B73),"",('Project Budget'!D73))</f>
        <v/>
      </c>
      <c r="W23" s="261" t="str">
        <f>IF(ISBLANK('Project Budget'!B73),"",('Project Budget'!C73*(1+'Project Budget'!I58)))</f>
        <v/>
      </c>
      <c r="X23" s="472" t="str">
        <f>IF(ISBLANK('Project Budget'!B73),"",('Project Budget'!E73))</f>
        <v/>
      </c>
      <c r="Y23" s="242" t="str">
        <f>IF(ISBLANK('Project Budget'!C73),"",((W23*V23)))</f>
        <v/>
      </c>
      <c r="Z23" s="358" t="str">
        <f>IF(ISBLANK('Project Budget'!C73), "", Y23*X23)</f>
        <v/>
      </c>
      <c r="AA23" s="357" t="str">
        <f>IF(ISBLANK('Project Budget'!B73),"",SUM(Y23:Z23))</f>
        <v/>
      </c>
    </row>
    <row r="24" spans="1:27" x14ac:dyDescent="0.35">
      <c r="A24" s="204"/>
      <c r="B24" s="192" t="s">
        <v>136</v>
      </c>
      <c r="C24" s="356">
        <f>'Project Budget'!I67</f>
        <v>0</v>
      </c>
      <c r="D24" s="356">
        <f>'Project Budget'!J67</f>
        <v>0</v>
      </c>
      <c r="E24" s="356">
        <f>'Project Budget'!K67</f>
        <v>0</v>
      </c>
      <c r="F24" s="356">
        <f>'Project Budget'!L67</f>
        <v>0</v>
      </c>
      <c r="G24" s="356">
        <f>'Project Budget'!M67</f>
        <v>0</v>
      </c>
      <c r="H24" s="357">
        <f t="shared" si="3"/>
        <v>0</v>
      </c>
      <c r="I24" s="183"/>
      <c r="J24" s="204"/>
      <c r="K24" s="193"/>
      <c r="L24" s="355" t="str">
        <f>IF(ISBLANK('Project Budget'!B68),"",'Project Budget'!B68)</f>
        <v/>
      </c>
      <c r="M24" s="387" t="str">
        <f>IF(ISBLANK('Project Budget'!D68),"",'Project Budget'!D68)</f>
        <v/>
      </c>
      <c r="N24" s="385" t="str">
        <f>IF(ISBLANK('Project Budget'!C68),"",'Project Budget'!C68)</f>
        <v/>
      </c>
      <c r="O24" s="387" t="str">
        <f>IF(ISBLANK('Project Budget'!E68),"",'Project Budget'!E68)</f>
        <v/>
      </c>
      <c r="P24" s="381" t="str">
        <f>IF(ISBLANK('Project Budget'!C68),"",((N24*1)*M24))</f>
        <v/>
      </c>
      <c r="Q24" s="222" t="str">
        <f>IF(ISBLANK('Project Budget'!D68), "", P24*O24)</f>
        <v/>
      </c>
      <c r="R24" s="381" t="str">
        <f>IF(ISBLANK('Project Budget'!D68),"",P24+Q24)</f>
        <v/>
      </c>
      <c r="S24" s="202"/>
      <c r="T24" s="202"/>
      <c r="U24" s="202"/>
      <c r="V24" s="202"/>
      <c r="W24" s="202"/>
      <c r="X24" s="202"/>
      <c r="Y24" s="202"/>
      <c r="Z24" s="214" t="s">
        <v>137</v>
      </c>
      <c r="AA24" s="226">
        <f>SUM(AA20:AA23)</f>
        <v>0</v>
      </c>
    </row>
    <row r="25" spans="1:27" x14ac:dyDescent="0.35">
      <c r="A25" s="204"/>
      <c r="B25" s="192" t="s">
        <v>138</v>
      </c>
      <c r="C25" s="356">
        <f>'Project Budget'!I68</f>
        <v>0</v>
      </c>
      <c r="D25" s="356">
        <f>'Project Budget'!J68</f>
        <v>0</v>
      </c>
      <c r="E25" s="356">
        <f>'Project Budget'!K68</f>
        <v>0</v>
      </c>
      <c r="F25" s="356">
        <f>'Project Budget'!L68</f>
        <v>0</v>
      </c>
      <c r="G25" s="356">
        <f>'Project Budget'!M68</f>
        <v>0</v>
      </c>
      <c r="H25" s="357">
        <f t="shared" si="3"/>
        <v>0</v>
      </c>
      <c r="I25" s="183"/>
      <c r="J25" s="204"/>
      <c r="K25" s="193"/>
      <c r="L25" s="210"/>
      <c r="M25" s="211"/>
      <c r="N25" s="212"/>
      <c r="O25" s="213"/>
      <c r="P25" s="202"/>
      <c r="Q25" s="214" t="s">
        <v>137</v>
      </c>
      <c r="R25" s="390">
        <f>SUM(R19:R24)</f>
        <v>0</v>
      </c>
      <c r="S25" s="202"/>
      <c r="T25" s="214"/>
      <c r="U25" s="225"/>
      <c r="V25" s="202"/>
      <c r="W25" s="214"/>
      <c r="X25" s="225"/>
      <c r="Y25" s="202"/>
      <c r="Z25" s="214"/>
      <c r="AA25" s="225"/>
    </row>
    <row r="26" spans="1:27" x14ac:dyDescent="0.35">
      <c r="A26" s="204"/>
      <c r="B26" s="192" t="s">
        <v>139</v>
      </c>
      <c r="C26" s="356">
        <f>'Project Budget'!I69</f>
        <v>0</v>
      </c>
      <c r="D26" s="356">
        <f>'Project Budget'!J69</f>
        <v>0</v>
      </c>
      <c r="E26" s="356">
        <f>'Project Budget'!K69</f>
        <v>0</v>
      </c>
      <c r="F26" s="356">
        <f>'Project Budget'!L69</f>
        <v>0</v>
      </c>
      <c r="G26" s="356">
        <f>'Project Budget'!M69</f>
        <v>0</v>
      </c>
      <c r="H26" s="357">
        <f t="shared" si="3"/>
        <v>0</v>
      </c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</row>
    <row r="27" spans="1:27" x14ac:dyDescent="0.35">
      <c r="A27" s="204"/>
      <c r="B27" s="192" t="s">
        <v>139</v>
      </c>
      <c r="C27" s="356">
        <f>'Project Budget'!I70</f>
        <v>0</v>
      </c>
      <c r="D27" s="356">
        <f>'Project Budget'!J70</f>
        <v>0</v>
      </c>
      <c r="E27" s="356">
        <f>'Project Budget'!K70</f>
        <v>0</v>
      </c>
      <c r="F27" s="356">
        <f>'Project Budget'!L70</f>
        <v>0</v>
      </c>
      <c r="G27" s="356">
        <f>'Project Budget'!M70</f>
        <v>0</v>
      </c>
      <c r="H27" s="357">
        <f t="shared" si="3"/>
        <v>0</v>
      </c>
      <c r="I27" s="183"/>
      <c r="J27" s="183"/>
      <c r="K27" s="183"/>
      <c r="L27" s="216" t="s">
        <v>96</v>
      </c>
      <c r="M27" s="196" t="s">
        <v>66</v>
      </c>
      <c r="N27" s="350" t="s">
        <v>67</v>
      </c>
      <c r="O27" s="350" t="s">
        <v>68</v>
      </c>
      <c r="P27" s="219" t="s">
        <v>72</v>
      </c>
      <c r="Q27" s="219" t="s">
        <v>73</v>
      </c>
      <c r="R27" s="219" t="s">
        <v>74</v>
      </c>
      <c r="S27" s="183"/>
      <c r="T27" s="202"/>
      <c r="U27" s="217" t="s">
        <v>96</v>
      </c>
      <c r="V27" s="202"/>
      <c r="W27" s="202"/>
      <c r="X27" s="206"/>
      <c r="Y27" s="202"/>
      <c r="Z27" s="202"/>
      <c r="AA27" s="206"/>
    </row>
    <row r="28" spans="1:27" x14ac:dyDescent="0.35">
      <c r="A28" s="204"/>
      <c r="B28" s="192" t="s">
        <v>139</v>
      </c>
      <c r="C28" s="356">
        <f>'Project Budget'!I71</f>
        <v>0</v>
      </c>
      <c r="D28" s="356">
        <f>'Project Budget'!J71</f>
        <v>0</v>
      </c>
      <c r="E28" s="356">
        <f>'Project Budget'!K71</f>
        <v>0</v>
      </c>
      <c r="F28" s="356">
        <f>'Project Budget'!L71</f>
        <v>0</v>
      </c>
      <c r="G28" s="356">
        <f>'Project Budget'!M71</f>
        <v>0</v>
      </c>
      <c r="H28" s="357">
        <f t="shared" si="3"/>
        <v>0</v>
      </c>
      <c r="I28" s="183"/>
      <c r="J28" s="183"/>
      <c r="K28" s="208" t="s">
        <v>64</v>
      </c>
      <c r="L28" s="389" t="str">
        <f>IF(ISBLANK('Project Budget'!B62),"",'Project Budget'!B62)</f>
        <v/>
      </c>
      <c r="M28" s="392" t="str">
        <f>IF(ISBLANK('Project Budget'!D62),"",'Project Budget'!D62)</f>
        <v/>
      </c>
      <c r="N28" s="382" t="str">
        <f>IF(ISBLANK('Project Budget'!C62),"",N19*(1+'Project Budget'!K58))</f>
        <v/>
      </c>
      <c r="O28" s="403" t="str">
        <f>IF(ISBLANK('Project Budget'!E62),"",'Project Budget'!E62)</f>
        <v/>
      </c>
      <c r="P28" s="264" t="str">
        <f>IF(ISBLANK('Project Budget'!C62),"",(N28*M28))</f>
        <v/>
      </c>
      <c r="Q28" s="394" t="str">
        <f>IF(ISBLANK('Project Budget'!D62), "", P28*O28)</f>
        <v/>
      </c>
      <c r="R28" s="264" t="str">
        <f>IF(ISBLANK('Project Budget'!C62),"",SUM(P28:Q28))</f>
        <v/>
      </c>
      <c r="S28" s="183"/>
      <c r="T28" s="195"/>
      <c r="U28" s="195" t="s">
        <v>65</v>
      </c>
      <c r="V28" s="195" t="s">
        <v>66</v>
      </c>
      <c r="W28" s="306" t="s">
        <v>67</v>
      </c>
      <c r="X28" s="350" t="s">
        <v>68</v>
      </c>
      <c r="Y28" s="307" t="s">
        <v>72</v>
      </c>
      <c r="Z28" s="201" t="s">
        <v>73</v>
      </c>
      <c r="AA28" s="201" t="s">
        <v>74</v>
      </c>
    </row>
    <row r="29" spans="1:27" x14ac:dyDescent="0.35">
      <c r="A29" s="204"/>
      <c r="B29" s="192" t="s">
        <v>139</v>
      </c>
      <c r="C29" s="356">
        <f>'Project Budget'!I72</f>
        <v>0</v>
      </c>
      <c r="D29" s="356">
        <f>'Project Budget'!J72</f>
        <v>0</v>
      </c>
      <c r="E29" s="356">
        <f>'Project Budget'!K72</f>
        <v>0</v>
      </c>
      <c r="F29" s="356">
        <f>'Project Budget'!L72</f>
        <v>0</v>
      </c>
      <c r="G29" s="356">
        <f>'Project Budget'!M72</f>
        <v>0</v>
      </c>
      <c r="H29" s="357">
        <f t="shared" si="3"/>
        <v>0</v>
      </c>
      <c r="I29" s="183"/>
      <c r="J29" s="183"/>
      <c r="K29" s="209"/>
      <c r="L29" s="388" t="str">
        <f>IF(ISBLANK('Project Budget'!B63),"",'Project Budget'!B63)</f>
        <v/>
      </c>
      <c r="M29" s="97" t="str">
        <f>IF(ISBLANK('Project Budget'!D63),"",'Project Budget'!D63)</f>
        <v/>
      </c>
      <c r="N29" s="384" t="str">
        <f>IF(ISBLANK('Project Budget'!C63),"",N20*(1+'Project Budget'!K58))</f>
        <v/>
      </c>
      <c r="O29" s="404" t="str">
        <f>IF(ISBLANK('Project Budget'!E63),"",'Project Budget'!E63)</f>
        <v/>
      </c>
      <c r="P29" s="267" t="str">
        <f>IF(ISBLANK('Project Budget'!C63),"",(N29*M29))</f>
        <v/>
      </c>
      <c r="Q29" s="395" t="str">
        <f>IF(ISBLANK('Project Budget'!D63), "", P29*O29)</f>
        <v/>
      </c>
      <c r="R29" s="267" t="str">
        <f>IF(ISBLANK('Project Budget'!C63),"",SUM(P29:Q29))</f>
        <v/>
      </c>
      <c r="S29" s="183"/>
      <c r="T29" s="205" t="s">
        <v>131</v>
      </c>
      <c r="U29" s="389" t="str">
        <f>IF(ISBLANK('Project Budget'!B70),"",('Project Budget'!B70))</f>
        <v/>
      </c>
      <c r="V29" s="263" t="str">
        <f>IF(ISBLANK('Project Budget'!B70),"",('Project Budget'!D70))</f>
        <v/>
      </c>
      <c r="W29" s="262" t="str">
        <f>IF(ISBLANK('Project Budget'!B70),"",(W20*(1+'Project Budget'!K58)))</f>
        <v/>
      </c>
      <c r="X29" s="470" t="str">
        <f>IF(ISBLANK('Project Budget'!B70),"",('Project Budget'!E70))</f>
        <v/>
      </c>
      <c r="Y29" s="278" t="str">
        <f>IF(ISBLANK('Project Budget'!C70),"",(Y20*(1+'Project Budget'!K58)))</f>
        <v/>
      </c>
      <c r="Z29" s="297" t="str">
        <f>IF(ISBLANK('Project Budget'!C70), "", Y29*X29)</f>
        <v/>
      </c>
      <c r="AA29" s="277" t="str">
        <f>IF(ISBLANK('Project Budget'!B70),"",SUM(Y29:Z29))</f>
        <v/>
      </c>
    </row>
    <row r="30" spans="1:27" x14ac:dyDescent="0.35">
      <c r="A30" s="204"/>
      <c r="B30" s="192" t="s">
        <v>139</v>
      </c>
      <c r="C30" s="356">
        <f>'Project Budget'!I73</f>
        <v>0</v>
      </c>
      <c r="D30" s="356">
        <f>'Project Budget'!J73</f>
        <v>0</v>
      </c>
      <c r="E30" s="356">
        <f>'Project Budget'!K73</f>
        <v>0</v>
      </c>
      <c r="F30" s="356">
        <f>'Project Budget'!L73</f>
        <v>0</v>
      </c>
      <c r="G30" s="356">
        <f>'Project Budget'!M73</f>
        <v>0</v>
      </c>
      <c r="H30" s="357">
        <f t="shared" si="3"/>
        <v>0</v>
      </c>
      <c r="I30" s="183"/>
      <c r="J30" s="183"/>
      <c r="K30" s="227"/>
      <c r="L30" s="386" t="str">
        <f>IF(ISBLANK('Project Budget'!B64),"",'Project Budget'!B64)</f>
        <v/>
      </c>
      <c r="M30" s="393" t="str">
        <f>IF(ISBLANK('Project Budget'!D64),"",'Project Budget'!D64)</f>
        <v/>
      </c>
      <c r="N30" s="385" t="str">
        <f>IF(ISBLANK('Project Budget'!C64),"",N21*(1+'Project Budget'!K58))</f>
        <v/>
      </c>
      <c r="O30" s="405" t="str">
        <f>IF(ISBLANK('Project Budget'!E64),"",'Project Budget'!E64)</f>
        <v/>
      </c>
      <c r="P30" s="268" t="str">
        <f>IF(ISBLANK('Project Budget'!C64),"",(N30*M30))</f>
        <v/>
      </c>
      <c r="Q30" s="397" t="str">
        <f>IF(ISBLANK('Project Budget'!D64), "", P30*O30)</f>
        <v/>
      </c>
      <c r="R30" s="268" t="str">
        <f>IF(ISBLANK('Project Budget'!C64),"",SUM(P30:Q30))</f>
        <v/>
      </c>
      <c r="S30" s="183"/>
      <c r="T30" s="193"/>
      <c r="U30" s="153" t="str">
        <f>IF(ISBLANK('Project Budget'!B71),"",('Project Budget'!B71))</f>
        <v/>
      </c>
      <c r="V30" s="255" t="str">
        <f>IF(ISBLANK('Project Budget'!B71),"",('Project Budget'!D71))</f>
        <v/>
      </c>
      <c r="W30" s="260" t="str">
        <f>IF(ISBLANK('Project Budget'!B71),"",(W21*(1+'Project Budget'!K58)))</f>
        <v/>
      </c>
      <c r="X30" s="471" t="str">
        <f>IF(ISBLANK('Project Budget'!B71),"",('Project Budget'!E71))</f>
        <v/>
      </c>
      <c r="Y30" s="273" t="str">
        <f>IF(ISBLANK('Project Budget'!C71),"",(Y21*(1+'Project Budget'!K58)))</f>
        <v/>
      </c>
      <c r="Z30" s="271" t="str">
        <f>IF(ISBLANK('Project Budget'!C71), "", Y30*X30)</f>
        <v/>
      </c>
      <c r="AA30" s="272" t="str">
        <f>IF(ISBLANK('Project Budget'!B71),"",SUM(Y30:Z30))</f>
        <v/>
      </c>
    </row>
    <row r="31" spans="1:27" x14ac:dyDescent="0.35">
      <c r="A31" s="204"/>
      <c r="B31" s="192" t="s">
        <v>139</v>
      </c>
      <c r="C31" s="358">
        <f>'Project Budget'!I74</f>
        <v>0</v>
      </c>
      <c r="D31" s="358">
        <f>'Project Budget'!J74</f>
        <v>0</v>
      </c>
      <c r="E31" s="358">
        <f>'Project Budget'!K74</f>
        <v>0</v>
      </c>
      <c r="F31" s="358">
        <f>'Project Budget'!L74</f>
        <v>0</v>
      </c>
      <c r="G31" s="358">
        <f>'Project Budget'!M74</f>
        <v>0</v>
      </c>
      <c r="H31" s="358">
        <f t="shared" si="3"/>
        <v>0</v>
      </c>
      <c r="I31" s="183"/>
      <c r="J31" s="183"/>
      <c r="K31" s="215" t="s">
        <v>134</v>
      </c>
      <c r="L31" s="389" t="str">
        <f>IF(ISBLANK('Project Budget'!B66),"",'Project Budget'!B66)</f>
        <v/>
      </c>
      <c r="M31" s="392" t="str">
        <f>IF(ISBLANK('Project Budget'!D66),"",'Project Budget'!D66)</f>
        <v/>
      </c>
      <c r="N31" s="384" t="str">
        <f>IF(ISBLANK('Project Budget'!C66),"",N22)</f>
        <v/>
      </c>
      <c r="O31" s="400" t="str">
        <f>IF(ISBLANK('Project Budget'!E66),"",'Project Budget'!E66)</f>
        <v/>
      </c>
      <c r="P31" s="267" t="str">
        <f>IF(ISBLANK('Project Budget'!C66),"",((N31*M31)*1))</f>
        <v/>
      </c>
      <c r="Q31" s="395" t="str">
        <f>IF(ISBLANK('Project Budget'!D66), "", P31*O31)</f>
        <v/>
      </c>
      <c r="R31" s="264" t="str">
        <f>IF(ISBLANK('Project Budget'!C66),"",SUM(P31:Q31))</f>
        <v/>
      </c>
      <c r="S31" s="183"/>
      <c r="T31" s="215"/>
      <c r="U31" s="153" t="str">
        <f>IF(ISBLANK('Project Budget'!B72),"",('Project Budget'!B72))</f>
        <v/>
      </c>
      <c r="V31" s="255" t="str">
        <f>IF(ISBLANK('Project Budget'!B72),"",('Project Budget'!D72))</f>
        <v/>
      </c>
      <c r="W31" s="260" t="str">
        <f>IF(ISBLANK('Project Budget'!B72),"",(W22*(1+'Project Budget'!K58)))</f>
        <v/>
      </c>
      <c r="X31" s="471" t="str">
        <f>IF(ISBLANK('Project Budget'!B72),"",('Project Budget'!E72))</f>
        <v/>
      </c>
      <c r="Y31" s="273" t="str">
        <f>IF(ISBLANK('Project Budget'!C72),"",(Y22*(1+'Project Budget'!K58)))</f>
        <v/>
      </c>
      <c r="Z31" s="271" t="str">
        <f>IF(ISBLANK('Project Budget'!C72), "", Y31*X31)</f>
        <v/>
      </c>
      <c r="AA31" s="272" t="str">
        <f>IF(ISBLANK('Project Budget'!B72),"",SUM(Y31:Z31))</f>
        <v/>
      </c>
    </row>
    <row r="32" spans="1:27" x14ac:dyDescent="0.35">
      <c r="A32" s="204"/>
      <c r="B32" s="192"/>
      <c r="C32" s="225"/>
      <c r="D32" s="225"/>
      <c r="E32" s="225"/>
      <c r="F32" s="225"/>
      <c r="G32" s="225"/>
      <c r="H32" s="225"/>
      <c r="I32" s="183"/>
      <c r="J32" s="183"/>
      <c r="K32" s="183"/>
      <c r="L32" s="383" t="str">
        <f>IF(ISBLANK('Project Budget'!B67),"",'Project Budget'!B67)</f>
        <v/>
      </c>
      <c r="M32" s="97" t="str">
        <f>IF(ISBLANK('Project Budget'!D67),"",'Project Budget'!D67)</f>
        <v/>
      </c>
      <c r="N32" s="384" t="str">
        <f>IF(ISBLANK('Project Budget'!C67),"",N23)</f>
        <v/>
      </c>
      <c r="O32" s="401" t="str">
        <f>IF(ISBLANK('Project Budget'!E67),"",'Project Budget'!E67)</f>
        <v/>
      </c>
      <c r="P32" s="267" t="str">
        <f>IF(ISBLANK('Project Budget'!C67),"",((N32*M32)*1))</f>
        <v/>
      </c>
      <c r="Q32" s="395" t="str">
        <f>IF(ISBLANK('Project Budget'!D67), "", P32*O32)</f>
        <v/>
      </c>
      <c r="R32" s="267" t="str">
        <f>IF(ISBLANK('Project Budget'!C67),"",SUM(P32:Q32))</f>
        <v/>
      </c>
      <c r="S32" s="183"/>
      <c r="T32" s="215"/>
      <c r="U32" s="386" t="str">
        <f>IF(ISBLANK('Project Budget'!B73),"",('Project Budget'!B73))</f>
        <v/>
      </c>
      <c r="V32" s="256" t="str">
        <f>IF(ISBLANK('Project Budget'!B73),"",('Project Budget'!D73))</f>
        <v/>
      </c>
      <c r="W32" s="261" t="str">
        <f>IF(ISBLANK('Project Budget'!B73),"",(W23*(1+'Project Budget'!K58)))</f>
        <v/>
      </c>
      <c r="X32" s="472" t="str">
        <f>IF(ISBLANK('Project Budget'!B73),"",('Project Budget'!E73))</f>
        <v/>
      </c>
      <c r="Y32" s="276" t="str">
        <f>IF(ISBLANK('Project Budget'!C73),"",(Y23*(1+'Project Budget'!K58)))</f>
        <v/>
      </c>
      <c r="Z32" s="274" t="str">
        <f>IF(ISBLANK('Project Budget'!C73), "", Y32*X32)</f>
        <v/>
      </c>
      <c r="AA32" s="275" t="str">
        <f>IF(ISBLANK('Project Budget'!B73),"",SUM(Y32:Z32))</f>
        <v/>
      </c>
    </row>
    <row r="33" spans="1:27" x14ac:dyDescent="0.35">
      <c r="A33" s="192"/>
      <c r="B33" s="192"/>
      <c r="C33" s="225"/>
      <c r="D33" s="225"/>
      <c r="E33" s="225"/>
      <c r="F33" s="225"/>
      <c r="G33" s="225"/>
      <c r="H33" s="225"/>
      <c r="I33" s="183"/>
      <c r="J33" s="183"/>
      <c r="K33" s="183"/>
      <c r="L33" s="386" t="str">
        <f>IF(ISBLANK('Project Budget'!B68),"",'Project Budget'!B68)</f>
        <v/>
      </c>
      <c r="M33" s="393" t="str">
        <f>IF(ISBLANK('Project Budget'!D68),"",'Project Budget'!D68)</f>
        <v/>
      </c>
      <c r="N33" s="385" t="str">
        <f>IF(ISBLANK('Project Budget'!C68),"",N24)</f>
        <v/>
      </c>
      <c r="O33" s="402" t="str">
        <f>IF(ISBLANK('Project Budget'!E68),"",'Project Budget'!E68)</f>
        <v/>
      </c>
      <c r="P33" s="268" t="str">
        <f>IF(ISBLANK('Project Budget'!C68),"",((N33*M33)*1))</f>
        <v/>
      </c>
      <c r="Q33" s="397" t="str">
        <f>IF(ISBLANK('Project Budget'!D68), "", P33*O33)</f>
        <v/>
      </c>
      <c r="R33" s="268" t="str">
        <f>IF(ISBLANK('Project Budget'!C68),"",SUM(P33:Q33))</f>
        <v/>
      </c>
      <c r="S33" s="183"/>
      <c r="T33" s="183"/>
      <c r="U33" s="183"/>
      <c r="V33" s="183"/>
      <c r="W33" s="183"/>
      <c r="X33" s="183"/>
      <c r="Y33" s="183"/>
      <c r="Z33" s="214" t="s">
        <v>140</v>
      </c>
      <c r="AA33" s="295">
        <f>SUM(AA29:AA32)</f>
        <v>0</v>
      </c>
    </row>
    <row r="34" spans="1:27" x14ac:dyDescent="0.35">
      <c r="A34" s="192"/>
      <c r="B34" s="192"/>
      <c r="C34" s="225"/>
      <c r="D34" s="225"/>
      <c r="E34" s="225"/>
      <c r="F34" s="225"/>
      <c r="G34" s="225"/>
      <c r="H34" s="225"/>
      <c r="I34" s="183"/>
      <c r="J34" s="183"/>
      <c r="K34" s="183"/>
      <c r="L34" s="210"/>
      <c r="M34" s="211"/>
      <c r="N34" s="212"/>
      <c r="O34" s="213"/>
      <c r="P34" s="202"/>
      <c r="Q34" s="214" t="s">
        <v>140</v>
      </c>
      <c r="R34" s="295">
        <f>SUM(R28:R33)</f>
        <v>0</v>
      </c>
      <c r="S34" s="183"/>
      <c r="T34" s="183"/>
      <c r="U34" s="183"/>
      <c r="V34" s="183"/>
      <c r="W34" s="183"/>
      <c r="X34" s="183"/>
      <c r="Y34" s="183"/>
      <c r="Z34" s="183"/>
      <c r="AA34" s="183"/>
    </row>
    <row r="35" spans="1:27" x14ac:dyDescent="0.35">
      <c r="A35" s="192"/>
      <c r="B35" s="192"/>
      <c r="C35" s="225"/>
      <c r="D35" s="225"/>
      <c r="E35" s="225"/>
      <c r="F35" s="225"/>
      <c r="G35" s="225"/>
      <c r="H35" s="225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</row>
    <row r="36" spans="1:27" x14ac:dyDescent="0.35">
      <c r="A36" s="192"/>
      <c r="B36" s="192"/>
      <c r="C36" s="225"/>
      <c r="D36" s="225"/>
      <c r="E36" s="225"/>
      <c r="F36" s="225"/>
      <c r="G36" s="225"/>
      <c r="H36" s="225"/>
      <c r="I36" s="183"/>
      <c r="J36" s="183"/>
      <c r="K36" s="183"/>
      <c r="L36" s="216" t="s">
        <v>141</v>
      </c>
      <c r="M36" s="196" t="s">
        <v>66</v>
      </c>
      <c r="N36" s="195" t="s">
        <v>67</v>
      </c>
      <c r="O36" s="195" t="s">
        <v>68</v>
      </c>
      <c r="P36" s="219" t="s">
        <v>75</v>
      </c>
      <c r="Q36" s="219" t="s">
        <v>76</v>
      </c>
      <c r="R36" s="219" t="s">
        <v>77</v>
      </c>
      <c r="S36" s="183"/>
      <c r="T36" s="202"/>
      <c r="U36" s="217" t="s">
        <v>141</v>
      </c>
      <c r="V36" s="202"/>
      <c r="W36" s="202"/>
      <c r="X36" s="206"/>
      <c r="Y36" s="202"/>
      <c r="Z36" s="202"/>
      <c r="AA36" s="206"/>
    </row>
    <row r="37" spans="1:27" x14ac:dyDescent="0.35">
      <c r="A37" s="192"/>
      <c r="B37" s="244"/>
      <c r="C37" s="245" t="s">
        <v>110</v>
      </c>
      <c r="D37" s="245" t="s">
        <v>111</v>
      </c>
      <c r="E37" s="245" t="s">
        <v>112</v>
      </c>
      <c r="F37" s="245" t="s">
        <v>113</v>
      </c>
      <c r="G37" s="245" t="s">
        <v>114</v>
      </c>
      <c r="H37" s="246" t="s">
        <v>142</v>
      </c>
      <c r="I37" s="183"/>
      <c r="J37" s="183"/>
      <c r="K37" s="208" t="s">
        <v>64</v>
      </c>
      <c r="L37" s="389" t="str">
        <f>IF(ISBLANK('Project Budget'!B62),"",'Project Budget'!B62)</f>
        <v/>
      </c>
      <c r="M37" s="392" t="str">
        <f>IF(ISBLANK('Project Budget'!D62),"",'Project Budget'!D62)</f>
        <v/>
      </c>
      <c r="N37" s="382" t="str">
        <f>IF(ISBLANK('Project Budget'!C62),"",N28*(1+'Project Budget'!K58))</f>
        <v/>
      </c>
      <c r="O37" s="403" t="str">
        <f>IF(ISBLANK('Project Budget'!E62),"",'Project Budget'!E62)</f>
        <v/>
      </c>
      <c r="P37" s="379" t="str">
        <f>IF(ISBLANK('Project Budget'!C62),"",(N37*M37))</f>
        <v/>
      </c>
      <c r="Q37" s="291" t="str">
        <f>IF(ISBLANK('Project Budget'!D62), "", P37*O37)</f>
        <v/>
      </c>
      <c r="R37" s="379" t="str">
        <f>IF(ISBLANK('Project Budget'!C62),"",SUM(P37:Q37))</f>
        <v/>
      </c>
      <c r="S37" s="183"/>
      <c r="T37" s="195"/>
      <c r="U37" s="195" t="s">
        <v>65</v>
      </c>
      <c r="V37" s="195" t="s">
        <v>66</v>
      </c>
      <c r="W37" s="195" t="s">
        <v>67</v>
      </c>
      <c r="X37" s="350" t="s">
        <v>68</v>
      </c>
      <c r="Y37" s="307" t="s">
        <v>75</v>
      </c>
      <c r="Z37" s="201" t="s">
        <v>76</v>
      </c>
      <c r="AA37" s="201" t="s">
        <v>77</v>
      </c>
    </row>
    <row r="38" spans="1:27" x14ac:dyDescent="0.35">
      <c r="A38" s="192"/>
      <c r="B38" s="247" t="s">
        <v>143</v>
      </c>
      <c r="C38" s="248">
        <f>SUM(C19:C31)</f>
        <v>0</v>
      </c>
      <c r="D38" s="359">
        <f t="shared" ref="D38:G38" si="4">SUM(D19:D31)</f>
        <v>0</v>
      </c>
      <c r="E38" s="359">
        <f t="shared" si="4"/>
        <v>0</v>
      </c>
      <c r="F38" s="359">
        <f t="shared" si="4"/>
        <v>0</v>
      </c>
      <c r="G38" s="359">
        <f t="shared" si="4"/>
        <v>0</v>
      </c>
      <c r="H38" s="249">
        <f>SUM(C38:G38)</f>
        <v>0</v>
      </c>
      <c r="I38" s="183"/>
      <c r="J38" s="183"/>
      <c r="K38" s="209"/>
      <c r="L38" s="388" t="str">
        <f>IF(ISBLANK('Project Budget'!B63),"",'Project Budget'!B63)</f>
        <v/>
      </c>
      <c r="M38" s="97" t="str">
        <f>IF(ISBLANK('Project Budget'!D63),"",'Project Budget'!D63)</f>
        <v/>
      </c>
      <c r="N38" s="384" t="str">
        <f>IF(ISBLANK('Project Budget'!C63),"",N29*(1+'Project Budget'!K58))</f>
        <v/>
      </c>
      <c r="O38" s="404" t="str">
        <f>IF(ISBLANK('Project Budget'!E63),"",'Project Budget'!E63)</f>
        <v/>
      </c>
      <c r="P38" s="380" t="str">
        <f>IF(ISBLANK('Project Budget'!C63),"",(N38*M38))</f>
        <v/>
      </c>
      <c r="Q38" s="281" t="str">
        <f>IF(ISBLANK('Project Budget'!D63), "", P38*O38)</f>
        <v/>
      </c>
      <c r="R38" s="380" t="str">
        <f>IF(ISBLANK('Project Budget'!C63),"",SUM(P38:Q38))</f>
        <v/>
      </c>
      <c r="S38" s="183"/>
      <c r="T38" s="205" t="s">
        <v>131</v>
      </c>
      <c r="U38" s="389" t="str">
        <f>IF(ISBLANK('Project Budget'!B70),"",('Project Budget'!B70))</f>
        <v/>
      </c>
      <c r="V38" s="263" t="str">
        <f>IF(ISBLANK('Project Budget'!B70),"",('Project Budget'!D70))</f>
        <v/>
      </c>
      <c r="W38" s="262" t="str">
        <f>IF(ISBLANK('Project Budget'!B70),"",(W29*(1+'Project Budget'!K58)))</f>
        <v/>
      </c>
      <c r="X38" s="470" t="str">
        <f>IF(ISBLANK('Project Budget'!B70),"",('Project Budget'!E70))</f>
        <v/>
      </c>
      <c r="Y38" s="398" t="str">
        <f>IF(ISBLANK('Project Budget'!C70),"",(Y29*(1+'Project Budget'!K58)))</f>
        <v/>
      </c>
      <c r="Z38" s="296" t="str">
        <f>IF(ISBLANK('Project Budget'!C70),"",Y38*X38)</f>
        <v/>
      </c>
      <c r="AA38" s="239" t="str">
        <f>IF(ISBLANK('Project Budget'!B70),"",(SUM(Y38:Z38)))</f>
        <v/>
      </c>
    </row>
    <row r="39" spans="1:27" x14ac:dyDescent="0.35">
      <c r="A39" s="188"/>
      <c r="B39" s="247" t="s">
        <v>62</v>
      </c>
      <c r="C39" s="248">
        <f>R25+AA24</f>
        <v>0</v>
      </c>
      <c r="D39" s="359">
        <f>R34+AA33</f>
        <v>0</v>
      </c>
      <c r="E39" s="359">
        <f>R43+AA42</f>
        <v>0</v>
      </c>
      <c r="F39" s="359">
        <f>R52+AA51</f>
        <v>0</v>
      </c>
      <c r="G39" s="359">
        <f>R61+AA60</f>
        <v>0</v>
      </c>
      <c r="H39" s="360">
        <f>SUM(C39:G39)</f>
        <v>0</v>
      </c>
      <c r="I39" s="183"/>
      <c r="J39" s="183"/>
      <c r="K39" s="227"/>
      <c r="L39" s="386" t="str">
        <f>IF(ISBLANK('Project Budget'!B64),"",'Project Budget'!B64)</f>
        <v/>
      </c>
      <c r="M39" s="393" t="str">
        <f>IF(ISBLANK('Project Budget'!D64),"",'Project Budget'!D64)</f>
        <v/>
      </c>
      <c r="N39" s="385" t="str">
        <f>IF(ISBLANK('Project Budget'!C64),"",N30*(1+'Project Budget'!K58))</f>
        <v/>
      </c>
      <c r="O39" s="404" t="str">
        <f>IF(ISBLANK('Project Budget'!E64),"",'Project Budget'!E64)</f>
        <v/>
      </c>
      <c r="P39" s="381" t="str">
        <f>IF(ISBLANK('Project Budget'!C64),"",(N39*M39))</f>
        <v/>
      </c>
      <c r="Q39" s="281" t="str">
        <f>IF(ISBLANK('Project Budget'!D64), "", P39*O39)</f>
        <v/>
      </c>
      <c r="R39" s="381" t="str">
        <f>IF(ISBLANK('Project Budget'!C64),"",SUM(P39:Q39))</f>
        <v/>
      </c>
      <c r="S39" s="183"/>
      <c r="T39" s="193"/>
      <c r="U39" s="153" t="str">
        <f>IF(ISBLANK('Project Budget'!B71),"",('Project Budget'!B71))</f>
        <v/>
      </c>
      <c r="V39" s="255" t="str">
        <f>IF(ISBLANK('Project Budget'!B71),"",('Project Budget'!D71))</f>
        <v/>
      </c>
      <c r="W39" s="260" t="str">
        <f>IF(ISBLANK('Project Budget'!B71),"",(W30*(1+'Project Budget'!K58)))</f>
        <v/>
      </c>
      <c r="X39" s="471" t="str">
        <f>IF(ISBLANK('Project Budget'!B71),"",('Project Budget'!E71))</f>
        <v/>
      </c>
      <c r="Y39" s="243" t="str">
        <f>IF(ISBLANK('Project Budget'!C71),"",(Y30*(1+'Project Budget'!K58)))</f>
        <v/>
      </c>
      <c r="Z39" s="356" t="str">
        <f>IF(ISBLANK('Project Budget'!C71),"",Y39*X39)</f>
        <v/>
      </c>
      <c r="AA39" s="357" t="str">
        <f>IF(ISBLANK('Project Budget'!B71),"",(SUM(Y39:Z39)))</f>
        <v/>
      </c>
    </row>
    <row r="40" spans="1:27" x14ac:dyDescent="0.35">
      <c r="A40" s="188"/>
      <c r="B40" s="250" t="s">
        <v>144</v>
      </c>
      <c r="C40" s="248">
        <f>C38+C39</f>
        <v>0</v>
      </c>
      <c r="D40" s="359">
        <f t="shared" ref="D40:G40" si="5">D38+D39</f>
        <v>0</v>
      </c>
      <c r="E40" s="359">
        <f t="shared" si="5"/>
        <v>0</v>
      </c>
      <c r="F40" s="359">
        <f t="shared" si="5"/>
        <v>0</v>
      </c>
      <c r="G40" s="359">
        <f t="shared" si="5"/>
        <v>0</v>
      </c>
      <c r="H40" s="360">
        <f t="shared" ref="H40:H41" si="6">SUM(C40:G40)</f>
        <v>0</v>
      </c>
      <c r="I40" s="183"/>
      <c r="J40" s="183"/>
      <c r="K40" s="215" t="s">
        <v>134</v>
      </c>
      <c r="L40" s="389" t="str">
        <f>IF(ISBLANK('Project Budget'!B66),"",'Project Budget'!B66)</f>
        <v/>
      </c>
      <c r="M40" s="154" t="str">
        <f>IF(ISBLANK('Project Budget'!D66),"",'Project Budget'!D66)</f>
        <v/>
      </c>
      <c r="N40" s="384" t="str">
        <f>IF(ISBLANK('Project Budget'!C66),"",N31)</f>
        <v/>
      </c>
      <c r="O40" s="392" t="str">
        <f>IF(ISBLANK('Project Budget'!E66),"",'Project Budget'!E66)</f>
        <v/>
      </c>
      <c r="P40" s="380" t="str">
        <f>IF(ISBLANK('Project Budget'!C66),"",((N40*M40)*1))</f>
        <v/>
      </c>
      <c r="Q40" s="291" t="str">
        <f>IF(ISBLANK('Project Budget'!D66), "", P40*O40)</f>
        <v/>
      </c>
      <c r="R40" s="379" t="str">
        <f>IF(ISBLANK('Project Budget'!C66),"",SUM(P40:Q40))</f>
        <v/>
      </c>
      <c r="S40" s="183"/>
      <c r="T40" s="215"/>
      <c r="U40" s="153" t="str">
        <f>IF(ISBLANK('Project Budget'!B72),"",('Project Budget'!B72))</f>
        <v/>
      </c>
      <c r="V40" s="255" t="str">
        <f>IF(ISBLANK('Project Budget'!B72),"",('Project Budget'!D72))</f>
        <v/>
      </c>
      <c r="W40" s="260" t="str">
        <f>IF(ISBLANK('Project Budget'!B72),"",(W31*(1+'Project Budget'!K58)))</f>
        <v/>
      </c>
      <c r="X40" s="471" t="str">
        <f>IF(ISBLANK('Project Budget'!B72),"",('Project Budget'!E72))</f>
        <v/>
      </c>
      <c r="Y40" s="243" t="str">
        <f>IF(ISBLANK('Project Budget'!C72),"",(Y31*(1+'Project Budget'!K58)))</f>
        <v/>
      </c>
      <c r="Z40" s="356" t="str">
        <f>IF(ISBLANK('Project Budget'!C72),"",Y40*X40)</f>
        <v/>
      </c>
      <c r="AA40" s="357" t="str">
        <f>IF(ISBLANK('Project Budget'!B72),"",(SUM(Y40:Z40)))</f>
        <v/>
      </c>
    </row>
    <row r="41" spans="1:27" x14ac:dyDescent="0.35">
      <c r="A41" s="188"/>
      <c r="B41" s="250" t="s">
        <v>145</v>
      </c>
      <c r="C41" s="251">
        <f>C40*D16</f>
        <v>0</v>
      </c>
      <c r="D41" s="361">
        <f>D40*D16</f>
        <v>0</v>
      </c>
      <c r="E41" s="361">
        <f>E40*D16</f>
        <v>0</v>
      </c>
      <c r="F41" s="361">
        <f>F40*D16</f>
        <v>0</v>
      </c>
      <c r="G41" s="361">
        <f>G40*D16</f>
        <v>0</v>
      </c>
      <c r="H41" s="362">
        <f t="shared" si="6"/>
        <v>0</v>
      </c>
      <c r="I41" s="183"/>
      <c r="J41" s="183"/>
      <c r="K41" s="183"/>
      <c r="L41" s="383" t="str">
        <f>IF(ISBLANK('Project Budget'!B67),"",'Project Budget'!B67)</f>
        <v/>
      </c>
      <c r="M41" s="155" t="str">
        <f>IF(ISBLANK('Project Budget'!D67),"",'Project Budget'!D67)</f>
        <v/>
      </c>
      <c r="N41" s="384" t="str">
        <f>IF(ISBLANK('Project Budget'!C67),"",N32)</f>
        <v/>
      </c>
      <c r="O41" s="97" t="str">
        <f>IF(ISBLANK('Project Budget'!E67),"",'Project Budget'!E67)</f>
        <v/>
      </c>
      <c r="P41" s="380" t="str">
        <f>IF(ISBLANK('Project Budget'!C67),"",((N41*M41)*1))</f>
        <v/>
      </c>
      <c r="Q41" s="281" t="str">
        <f>IF(ISBLANK('Project Budget'!D67), "", P41*O41)</f>
        <v/>
      </c>
      <c r="R41" s="380" t="str">
        <f>IF(ISBLANK('Project Budget'!C67),"",SUM(P41:Q41))</f>
        <v/>
      </c>
      <c r="S41" s="183"/>
      <c r="T41" s="215"/>
      <c r="U41" s="386" t="str">
        <f>IF(ISBLANK('Project Budget'!B73),"",('Project Budget'!B73))</f>
        <v/>
      </c>
      <c r="V41" s="256" t="str">
        <f>IF(ISBLANK('Project Budget'!B73),"",('Project Budget'!D73))</f>
        <v/>
      </c>
      <c r="W41" s="261" t="str">
        <f>IF(ISBLANK('Project Budget'!B73),"",(W32*(1+'Project Budget'!K58)))</f>
        <v/>
      </c>
      <c r="X41" s="472" t="str">
        <f>IF(ISBLANK('Project Budget'!B73),"",('Project Budget'!E73))</f>
        <v/>
      </c>
      <c r="Y41" s="399" t="str">
        <f>IF(ISBLANK('Project Budget'!C73),"",(Y32*(1+'Project Budget'!K58)))</f>
        <v/>
      </c>
      <c r="Z41" s="233" t="str">
        <f>IF(ISBLANK('Project Budget'!C73),"",Y41*X41)</f>
        <v/>
      </c>
      <c r="AA41" s="358" t="str">
        <f>IF(ISBLANK('Project Budget'!B73),"",(SUM(Y41:Z41)))</f>
        <v/>
      </c>
    </row>
    <row r="42" spans="1:27" ht="15.5" x14ac:dyDescent="0.35">
      <c r="A42" s="183"/>
      <c r="B42" s="252" t="s">
        <v>118</v>
      </c>
      <c r="C42" s="253">
        <f>SUM(C40:C41)</f>
        <v>0</v>
      </c>
      <c r="D42" s="363">
        <f t="shared" ref="D42:G42" si="7">SUM(D40:D41)</f>
        <v>0</v>
      </c>
      <c r="E42" s="363">
        <f t="shared" si="7"/>
        <v>0</v>
      </c>
      <c r="F42" s="363">
        <f t="shared" si="7"/>
        <v>0</v>
      </c>
      <c r="G42" s="363">
        <f t="shared" si="7"/>
        <v>0</v>
      </c>
      <c r="H42" s="254">
        <f>SUM(C42:G42)</f>
        <v>0</v>
      </c>
      <c r="I42" s="183"/>
      <c r="J42" s="183"/>
      <c r="K42" s="183"/>
      <c r="L42" s="386" t="str">
        <f>IF(ISBLANK('Project Budget'!B68),"",'Project Budget'!B68)</f>
        <v/>
      </c>
      <c r="M42" s="387" t="str">
        <f>IF(ISBLANK('Project Budget'!D68),"",'Project Budget'!D68)</f>
        <v/>
      </c>
      <c r="N42" s="385" t="str">
        <f>IF(ISBLANK('Project Budget'!C68),"",N33)</f>
        <v/>
      </c>
      <c r="O42" s="393" t="str">
        <f>IF(ISBLANK('Project Budget'!E68),"",'Project Budget'!E68)</f>
        <v/>
      </c>
      <c r="P42" s="381" t="str">
        <f>IF(ISBLANK('Project Budget'!C68),"",((N42*M42)*1))</f>
        <v/>
      </c>
      <c r="Q42" s="292" t="str">
        <f>IF(ISBLANK('Project Budget'!D68), "", P42*O42)</f>
        <v/>
      </c>
      <c r="R42" s="381" t="str">
        <f>IF(ISBLANK('Project Budget'!C68),"",SUM(P42:Q42))</f>
        <v/>
      </c>
      <c r="S42" s="183"/>
      <c r="T42" s="183"/>
      <c r="U42" s="183"/>
      <c r="V42" s="183"/>
      <c r="W42" s="183"/>
      <c r="X42" s="183"/>
      <c r="Y42" s="202"/>
      <c r="Z42" s="214" t="s">
        <v>146</v>
      </c>
      <c r="AA42" s="390">
        <f>SUM(AA38:AA41)</f>
        <v>0</v>
      </c>
    </row>
    <row r="43" spans="1:27" x14ac:dyDescent="0.35">
      <c r="A43" s="183"/>
      <c r="B43" s="183"/>
      <c r="C43" s="183"/>
      <c r="D43" s="183"/>
      <c r="E43" s="183"/>
      <c r="F43" s="183"/>
      <c r="G43" s="183"/>
      <c r="H43" s="406">
        <f>SUM(C42:G42)</f>
        <v>0</v>
      </c>
      <c r="I43" s="183"/>
      <c r="J43" s="183"/>
      <c r="K43" s="183"/>
      <c r="L43" s="210"/>
      <c r="M43" s="211"/>
      <c r="N43" s="212"/>
      <c r="O43" s="213"/>
      <c r="P43" s="202"/>
      <c r="Q43" s="214" t="s">
        <v>146</v>
      </c>
      <c r="R43" s="390">
        <f>SUM(R37:R42)</f>
        <v>0</v>
      </c>
      <c r="S43" s="183"/>
      <c r="T43" s="183"/>
      <c r="U43" s="183"/>
      <c r="V43" s="183"/>
      <c r="W43" s="183"/>
      <c r="X43" s="183"/>
      <c r="Y43" s="183"/>
      <c r="Z43" s="183"/>
      <c r="AA43" s="183"/>
    </row>
    <row r="45" spans="1:27" x14ac:dyDescent="0.35">
      <c r="A45" s="18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216" t="s">
        <v>98</v>
      </c>
      <c r="M45" s="223" t="s">
        <v>66</v>
      </c>
      <c r="N45" s="350" t="s">
        <v>67</v>
      </c>
      <c r="O45" s="224" t="s">
        <v>68</v>
      </c>
      <c r="P45" s="219" t="s">
        <v>78</v>
      </c>
      <c r="Q45" s="219" t="s">
        <v>79</v>
      </c>
      <c r="R45" s="219" t="s">
        <v>80</v>
      </c>
      <c r="S45" s="183"/>
      <c r="T45" s="202"/>
      <c r="U45" s="217" t="s">
        <v>98</v>
      </c>
      <c r="V45" s="202"/>
      <c r="W45" s="202"/>
      <c r="X45" s="206"/>
      <c r="Y45" s="202"/>
      <c r="Z45" s="202"/>
      <c r="AA45" s="206"/>
    </row>
    <row r="46" spans="1:27" x14ac:dyDescent="0.35">
      <c r="A46" s="183"/>
      <c r="B46" s="183"/>
      <c r="C46" s="183"/>
      <c r="D46" s="183"/>
      <c r="E46" s="183"/>
      <c r="F46" s="183"/>
      <c r="G46" s="183"/>
      <c r="H46" s="183"/>
      <c r="I46" s="183"/>
      <c r="J46" s="183"/>
      <c r="K46" s="208" t="s">
        <v>64</v>
      </c>
      <c r="L46" s="389" t="str">
        <f>IF(ISBLANK('Project Budget'!B62),"",'Project Budget'!B62)</f>
        <v/>
      </c>
      <c r="M46" s="392" t="str">
        <f>IF(ISBLANK('Project Budget'!D62),"",'Project Budget'!D62)</f>
        <v/>
      </c>
      <c r="N46" s="382" t="str">
        <f>IF(ISBLANK('Project Budget'!C62),"",(N37*(1+'Project Budget'!K58)))</f>
        <v/>
      </c>
      <c r="O46" s="403" t="str">
        <f>IF(ISBLANK('Project Budget'!E62),"",'Project Budget'!E62)</f>
        <v/>
      </c>
      <c r="P46" s="264" t="str">
        <f>IF(ISBLANK('Project Budget'!C62),"",(N46*M46))</f>
        <v/>
      </c>
      <c r="Q46" s="394" t="str">
        <f>IF(ISBLANK('Project Budget'!D62), "", P46*O46)</f>
        <v/>
      </c>
      <c r="R46" s="264" t="str">
        <f>IF(ISBLANK('Project Budget'!C62),"",SUM(P46:Q46))</f>
        <v/>
      </c>
      <c r="S46" s="183"/>
      <c r="T46" s="195"/>
      <c r="U46" s="350" t="s">
        <v>65</v>
      </c>
      <c r="V46" s="350" t="s">
        <v>66</v>
      </c>
      <c r="W46" s="350" t="s">
        <v>67</v>
      </c>
      <c r="X46" s="350" t="s">
        <v>68</v>
      </c>
      <c r="Y46" s="197" t="s">
        <v>78</v>
      </c>
      <c r="Z46" s="197" t="s">
        <v>79</v>
      </c>
      <c r="AA46" s="307" t="s">
        <v>80</v>
      </c>
    </row>
    <row r="47" spans="1:27" x14ac:dyDescent="0.35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209"/>
      <c r="L47" s="388" t="str">
        <f>IF(ISBLANK('Project Budget'!B63),"",'Project Budget'!B63)</f>
        <v/>
      </c>
      <c r="M47" s="97" t="str">
        <f>IF(ISBLANK('Project Budget'!D63),"",'Project Budget'!D63)</f>
        <v/>
      </c>
      <c r="N47" s="384" t="str">
        <f>IF(ISBLANK('Project Budget'!C63),"",(N38*(1+'Project Budget'!K58)))</f>
        <v/>
      </c>
      <c r="O47" s="404" t="str">
        <f>IF(ISBLANK('Project Budget'!E63),"",'Project Budget'!E63)</f>
        <v/>
      </c>
      <c r="P47" s="267" t="str">
        <f>IF(ISBLANK('Project Budget'!C63),"",(N47*M47))</f>
        <v/>
      </c>
      <c r="Q47" s="395" t="str">
        <f>IF(ISBLANK('Project Budget'!D63), "", P47*O47)</f>
        <v/>
      </c>
      <c r="R47" s="267" t="str">
        <f>IF(ISBLANK('Project Budget'!C63),"",SUM(P47:Q47))</f>
        <v/>
      </c>
      <c r="S47" s="183"/>
      <c r="T47" s="205" t="s">
        <v>131</v>
      </c>
      <c r="U47" s="389" t="str">
        <f>IF(ISBLANK('Project Budget'!B70),"",('Project Budget'!B70))</f>
        <v/>
      </c>
      <c r="V47" s="263" t="str">
        <f>IF(ISBLANK('Project Budget'!B70),"",('Project Budget'!D70))</f>
        <v/>
      </c>
      <c r="W47" s="262" t="str">
        <f>IF(ISBLANK('Project Budget'!B70),"",(W38*(1+'Project Budget'!K58)))</f>
        <v/>
      </c>
      <c r="X47" s="470" t="str">
        <f>IF(ISBLANK('Project Budget'!B70),"",('Project Budget'!E70))</f>
        <v/>
      </c>
      <c r="Y47" s="278" t="str">
        <f>IF(ISBLANK('Project Budget'!C70),"",(Y38*(1+'Project Budget'!K58)))</f>
        <v/>
      </c>
      <c r="Z47" s="297" t="str">
        <f>IF(ISBLANK('Project Budget'!C70), "", Y47*X47)</f>
        <v/>
      </c>
      <c r="AA47" s="277" t="str">
        <f>IF(ISBLANK('Project Budget'!B70),"",(SUM(Y47:Z47)))</f>
        <v/>
      </c>
    </row>
    <row r="48" spans="1:27" x14ac:dyDescent="0.3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227"/>
      <c r="L48" s="386" t="str">
        <f>IF(ISBLANK('Project Budget'!B64),"",'Project Budget'!B64)</f>
        <v/>
      </c>
      <c r="M48" s="393" t="str">
        <f>IF(ISBLANK('Project Budget'!D64),"",'Project Budget'!D64)</f>
        <v/>
      </c>
      <c r="N48" s="385" t="str">
        <f>IF(ISBLANK('Project Budget'!C64),"",(N39*(1+'Project Budget'!K58)))</f>
        <v/>
      </c>
      <c r="O48" s="404" t="str">
        <f>IF(ISBLANK('Project Budget'!E64),"",'Project Budget'!E64)</f>
        <v/>
      </c>
      <c r="P48" s="268" t="str">
        <f>IF(ISBLANK('Project Budget'!C64),"",(N48*M48))</f>
        <v/>
      </c>
      <c r="Q48" s="397" t="str">
        <f>IF(ISBLANK('Project Budget'!D64), "", P48*O48)</f>
        <v/>
      </c>
      <c r="R48" s="268" t="str">
        <f>IF(ISBLANK('Project Budget'!C64),"",SUM(P48:Q48))</f>
        <v/>
      </c>
      <c r="S48" s="183"/>
      <c r="T48" s="193"/>
      <c r="U48" s="153" t="str">
        <f>IF(ISBLANK('Project Budget'!B71),"",('Project Budget'!B71))</f>
        <v/>
      </c>
      <c r="V48" s="255" t="str">
        <f>IF(ISBLANK('Project Budget'!B71),"",('Project Budget'!D71))</f>
        <v/>
      </c>
      <c r="W48" s="260" t="str">
        <f>IF(ISBLANK('Project Budget'!B71),"",(W39*(1+'Project Budget'!K58)))</f>
        <v/>
      </c>
      <c r="X48" s="471" t="str">
        <f>IF(ISBLANK('Project Budget'!B71),"",('Project Budget'!E71))</f>
        <v/>
      </c>
      <c r="Y48" s="273" t="str">
        <f>IF(ISBLANK('Project Budget'!C71),"",(Y39*(1+'Project Budget'!K58)))</f>
        <v/>
      </c>
      <c r="Z48" s="271" t="str">
        <f>IF(ISBLANK('Project Budget'!C71), "", Y48*X48)</f>
        <v/>
      </c>
      <c r="AA48" s="272" t="str">
        <f>IF(ISBLANK('Project Budget'!B71),"",(SUM(Y48:Z48)))</f>
        <v/>
      </c>
    </row>
    <row r="49" spans="1:27" x14ac:dyDescent="0.3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215" t="s">
        <v>134</v>
      </c>
      <c r="L49" s="389" t="str">
        <f>IF(ISBLANK('Project Budget'!B66),"",'Project Budget'!B66)</f>
        <v/>
      </c>
      <c r="M49" s="392" t="str">
        <f>IF(ISBLANK('Project Budget'!D66),"",'Project Budget'!D66)</f>
        <v/>
      </c>
      <c r="N49" s="384" t="str">
        <f>IF(ISBLANK('Project Budget'!C66),"",N40)</f>
        <v/>
      </c>
      <c r="O49" s="400" t="str">
        <f>IF(ISBLANK('Project Budget'!E66),"",'Project Budget'!E66)</f>
        <v/>
      </c>
      <c r="P49" s="267" t="str">
        <f>IF(ISBLANK('Project Budget'!C66),"",(P40))</f>
        <v/>
      </c>
      <c r="Q49" s="395" t="str">
        <f>IF(ISBLANK('Project Budget'!D66), "", P49*O49)</f>
        <v/>
      </c>
      <c r="R49" s="264" t="str">
        <f>IF(ISBLANK('Project Budget'!C66),"",SUM(P49:Q49))</f>
        <v/>
      </c>
      <c r="S49" s="183"/>
      <c r="T49" s="215"/>
      <c r="U49" s="153" t="str">
        <f>IF(ISBLANK('Project Budget'!B72),"",('Project Budget'!B72))</f>
        <v/>
      </c>
      <c r="V49" s="255" t="str">
        <f>IF(ISBLANK('Project Budget'!B72),"",('Project Budget'!D72))</f>
        <v/>
      </c>
      <c r="W49" s="260" t="str">
        <f>IF(ISBLANK('Project Budget'!B72),"",(W40*(1+'Project Budget'!K58)))</f>
        <v/>
      </c>
      <c r="X49" s="471" t="str">
        <f>IF(ISBLANK('Project Budget'!B72),"",('Project Budget'!E72))</f>
        <v/>
      </c>
      <c r="Y49" s="273" t="str">
        <f>IF(ISBLANK('Project Budget'!C72),"",(Y40*(1+'Project Budget'!K58)))</f>
        <v/>
      </c>
      <c r="Z49" s="271" t="str">
        <f>IF(ISBLANK('Project Budget'!C72), "", Y49*X49)</f>
        <v/>
      </c>
      <c r="AA49" s="272" t="str">
        <f>IF(ISBLANK('Project Budget'!B72),"",(SUM(Y49:Z49)))</f>
        <v/>
      </c>
    </row>
    <row r="50" spans="1:27" x14ac:dyDescent="0.35">
      <c r="A50" s="183"/>
      <c r="B50" s="183"/>
      <c r="C50" s="203"/>
      <c r="D50" s="203"/>
      <c r="E50" s="203"/>
      <c r="F50" s="203"/>
      <c r="G50" s="203"/>
      <c r="H50" s="183"/>
      <c r="I50" s="183"/>
      <c r="J50" s="183"/>
      <c r="K50" s="183"/>
      <c r="L50" s="383" t="str">
        <f>IF(ISBLANK('Project Budget'!B67),"",'Project Budget'!B67)</f>
        <v/>
      </c>
      <c r="M50" s="97" t="str">
        <f>IF(ISBLANK('Project Budget'!D67),"",'Project Budget'!D67)</f>
        <v/>
      </c>
      <c r="N50" s="384" t="str">
        <f>IF(ISBLANK('Project Budget'!C67),"",N41)</f>
        <v/>
      </c>
      <c r="O50" s="401" t="str">
        <f>IF(ISBLANK('Project Budget'!E67),"",'Project Budget'!E67)</f>
        <v/>
      </c>
      <c r="P50" s="267" t="str">
        <f>IF(ISBLANK('Project Budget'!C67),"",(P41))</f>
        <v/>
      </c>
      <c r="Q50" s="395" t="str">
        <f>IF(ISBLANK('Project Budget'!D67), "", P50*O50)</f>
        <v/>
      </c>
      <c r="R50" s="267" t="str">
        <f>IF(ISBLANK('Project Budget'!C67),"",SUM(P50:Q50))</f>
        <v/>
      </c>
      <c r="S50" s="183"/>
      <c r="T50" s="215"/>
      <c r="U50" s="386" t="str">
        <f>IF(ISBLANK('Project Budget'!B73),"",('Project Budget'!B73))</f>
        <v/>
      </c>
      <c r="V50" s="256" t="str">
        <f>IF(ISBLANK('Project Budget'!B73),"",('Project Budget'!D73))</f>
        <v/>
      </c>
      <c r="W50" s="261" t="str">
        <f>IF(ISBLANK('Project Budget'!B73),"",(W41*(1+'Project Budget'!K58)))</f>
        <v/>
      </c>
      <c r="X50" s="472" t="str">
        <f>IF(ISBLANK('Project Budget'!B73),"",('Project Budget'!E73))</f>
        <v/>
      </c>
      <c r="Y50" s="276" t="str">
        <f>IF(ISBLANK('Project Budget'!C72),"",(Y41*(1+'Project Budget'!K58)))</f>
        <v/>
      </c>
      <c r="Z50" s="274" t="str">
        <f>IF(ISBLANK('Project Budget'!C73), "", Y50*X50)</f>
        <v/>
      </c>
      <c r="AA50" s="275" t="str">
        <f>IF(ISBLANK('Project Budget'!B73),"",(SUM(Y50:Z50)))</f>
        <v/>
      </c>
    </row>
    <row r="51" spans="1:27" x14ac:dyDescent="0.3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386" t="str">
        <f>IF(ISBLANK('Project Budget'!B68),"",'Project Budget'!B68)</f>
        <v/>
      </c>
      <c r="M51" s="393" t="str">
        <f>IF(ISBLANK('Project Budget'!D68),"",'Project Budget'!D68)</f>
        <v/>
      </c>
      <c r="N51" s="385" t="str">
        <f>IF(ISBLANK('Project Budget'!C68),"",N42)</f>
        <v/>
      </c>
      <c r="O51" s="402" t="str">
        <f>IF(ISBLANK('Project Budget'!E68),"",'Project Budget'!E68)</f>
        <v/>
      </c>
      <c r="P51" s="268" t="str">
        <f>IF(ISBLANK('Project Budget'!C68),"",(P42))</f>
        <v/>
      </c>
      <c r="Q51" s="397" t="str">
        <f>IF(ISBLANK('Project Budget'!D68), "", P51*O51)</f>
        <v/>
      </c>
      <c r="R51" s="268" t="str">
        <f>IF(ISBLANK('Project Budget'!C68),"",SUM(P51:Q51))</f>
        <v/>
      </c>
      <c r="S51" s="183"/>
      <c r="T51" s="183"/>
      <c r="U51" s="183"/>
      <c r="V51" s="183"/>
      <c r="W51" s="183"/>
      <c r="X51" s="183"/>
      <c r="Y51" s="183"/>
      <c r="Z51" s="214" t="s">
        <v>147</v>
      </c>
      <c r="AA51" s="295">
        <f>SUM(AA47:AA50)</f>
        <v>0</v>
      </c>
    </row>
    <row r="52" spans="1:27" x14ac:dyDescent="0.35">
      <c r="A52" s="183"/>
      <c r="B52" s="183"/>
      <c r="C52" s="203"/>
      <c r="D52" s="203"/>
      <c r="E52" s="203"/>
      <c r="F52" s="203"/>
      <c r="G52" s="183"/>
      <c r="H52" s="183"/>
      <c r="I52" s="183"/>
      <c r="J52" s="183"/>
      <c r="K52" s="183"/>
      <c r="L52" s="210"/>
      <c r="M52" s="211"/>
      <c r="N52" s="212"/>
      <c r="O52" s="213"/>
      <c r="P52" s="202"/>
      <c r="Q52" s="214" t="s">
        <v>147</v>
      </c>
      <c r="R52" s="295">
        <f>SUM(R46:R51)</f>
        <v>0</v>
      </c>
      <c r="S52" s="183"/>
      <c r="T52" s="183"/>
      <c r="U52" s="183"/>
      <c r="V52" s="183"/>
      <c r="W52" s="183"/>
      <c r="X52" s="183"/>
      <c r="Y52" s="183"/>
      <c r="Z52" s="183"/>
      <c r="AA52" s="183"/>
    </row>
    <row r="54" spans="1:27" x14ac:dyDescent="0.3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216" t="s">
        <v>99</v>
      </c>
      <c r="M54" s="223" t="s">
        <v>66</v>
      </c>
      <c r="N54" s="350" t="s">
        <v>67</v>
      </c>
      <c r="O54" s="224" t="s">
        <v>68</v>
      </c>
      <c r="P54" s="219" t="s">
        <v>81</v>
      </c>
      <c r="Q54" s="219" t="s">
        <v>82</v>
      </c>
      <c r="R54" s="219" t="s">
        <v>83</v>
      </c>
      <c r="S54" s="183"/>
      <c r="T54" s="202"/>
      <c r="U54" s="217" t="s">
        <v>99</v>
      </c>
      <c r="V54" s="202"/>
      <c r="W54" s="202"/>
      <c r="X54" s="206"/>
      <c r="Y54" s="202"/>
      <c r="Z54" s="202"/>
      <c r="AA54" s="206"/>
    </row>
    <row r="55" spans="1:27" x14ac:dyDescent="0.35">
      <c r="A55" s="183"/>
      <c r="B55" s="183"/>
      <c r="C55" s="183"/>
      <c r="D55" s="183"/>
      <c r="E55" s="183"/>
      <c r="F55" s="203"/>
      <c r="G55" s="183"/>
      <c r="H55" s="183"/>
      <c r="I55" s="183"/>
      <c r="J55" s="183"/>
      <c r="K55" s="208" t="s">
        <v>64</v>
      </c>
      <c r="L55" s="389" t="str">
        <f>IF(ISBLANK('Project Budget'!B62),"",'Project Budget'!B62)</f>
        <v/>
      </c>
      <c r="M55" s="392" t="str">
        <f>IF(ISBLANK('Project Budget'!D62),"",'Project Budget'!D62)</f>
        <v/>
      </c>
      <c r="N55" s="382" t="str">
        <f>IF(ISBLANK('Project Budget'!C62),"",N46*(1+'Project Budget'!K58))</f>
        <v/>
      </c>
      <c r="O55" s="403" t="str">
        <f>IF(ISBLANK('Project Budget'!E62),"",'Project Budget'!E62)</f>
        <v/>
      </c>
      <c r="P55" s="379" t="str">
        <f>IF(ISBLANK('Project Budget'!C62),"",(N55*M55))</f>
        <v/>
      </c>
      <c r="Q55" s="291" t="str">
        <f>IF(ISBLANK('Project Budget'!D62), "", P55*O55)</f>
        <v/>
      </c>
      <c r="R55" s="379" t="str">
        <f>IF(ISBLANK('Project Budget'!C62),"",SUM(P55:Q55))</f>
        <v/>
      </c>
      <c r="S55" s="183"/>
      <c r="T55" s="195"/>
      <c r="U55" s="350" t="s">
        <v>65</v>
      </c>
      <c r="V55" s="350" t="s">
        <v>66</v>
      </c>
      <c r="W55" s="350" t="s">
        <v>67</v>
      </c>
      <c r="X55" s="350" t="s">
        <v>68</v>
      </c>
      <c r="Y55" s="351" t="s">
        <v>81</v>
      </c>
      <c r="Z55" s="307" t="s">
        <v>82</v>
      </c>
      <c r="AA55" s="307" t="s">
        <v>83</v>
      </c>
    </row>
    <row r="56" spans="1:27" x14ac:dyDescent="0.3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209"/>
      <c r="L56" s="388" t="str">
        <f>IF(ISBLANK('Project Budget'!B63),"",'Project Budget'!B63)</f>
        <v/>
      </c>
      <c r="M56" s="97" t="str">
        <f>IF(ISBLANK('Project Budget'!D63),"",'Project Budget'!D63)</f>
        <v/>
      </c>
      <c r="N56" s="384" t="str">
        <f>IF(ISBLANK('Project Budget'!C63),"",N47*(1+'Project Budget'!K58))</f>
        <v/>
      </c>
      <c r="O56" s="404" t="str">
        <f>IF(ISBLANK('Project Budget'!E63),"",'Project Budget'!E63)</f>
        <v/>
      </c>
      <c r="P56" s="380" t="str">
        <f>IF(ISBLANK('Project Budget'!C63),"",(N56*M56))</f>
        <v/>
      </c>
      <c r="Q56" s="281" t="str">
        <f>IF(ISBLANK('Project Budget'!D63), "", P56*O56)</f>
        <v/>
      </c>
      <c r="R56" s="380" t="str">
        <f>IF(ISBLANK('Project Budget'!C63),"",SUM(P56:Q56))</f>
        <v/>
      </c>
      <c r="S56" s="183"/>
      <c r="T56" s="205" t="s">
        <v>131</v>
      </c>
      <c r="U56" s="389" t="str">
        <f>IF(ISBLANK('Project Budget'!B70),"",('Project Budget'!B70))</f>
        <v/>
      </c>
      <c r="V56" s="263" t="str">
        <f>IF(ISBLANK('Project Budget'!B70),"",('Project Budget'!D70))</f>
        <v/>
      </c>
      <c r="W56" s="262" t="str">
        <f>IF(ISBLANK('Project Budget'!B70),"",(W47*(1+'Project Budget'!K58)))</f>
        <v/>
      </c>
      <c r="X56" s="470" t="str">
        <f>IF(ISBLANK('Project Budget'!B70),"",('Project Budget'!E70))</f>
        <v/>
      </c>
      <c r="Y56" s="398" t="str">
        <f>IF(ISBLANK('Project Budget'!C70),"",(Y47*(1+'Project Budget'!K58)))</f>
        <v/>
      </c>
      <c r="Z56" s="296" t="str">
        <f>IF(ISBLANK('Project Budget'!C70),"",Y56*X56)</f>
        <v/>
      </c>
      <c r="AA56" s="239" t="str">
        <f>IF(ISBLANK('Project Budget'!B70),"",SUM(Y56:Z56))</f>
        <v/>
      </c>
    </row>
    <row r="57" spans="1:27" x14ac:dyDescent="0.3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227"/>
      <c r="L57" s="386" t="str">
        <f>IF(ISBLANK('Project Budget'!B64),"",'Project Budget'!B64)</f>
        <v/>
      </c>
      <c r="M57" s="393" t="str">
        <f>IF(ISBLANK('Project Budget'!D64),"",'Project Budget'!D64)</f>
        <v/>
      </c>
      <c r="N57" s="385" t="str">
        <f>IF(ISBLANK('Project Budget'!C64),"",N48*(1+'Project Budget'!K58))</f>
        <v/>
      </c>
      <c r="O57" s="404" t="str">
        <f>IF(ISBLANK('Project Budget'!E64),"",'Project Budget'!E64)</f>
        <v/>
      </c>
      <c r="P57" s="381" t="str">
        <f>IF(ISBLANK('Project Budget'!C64),"",(N57*M57))</f>
        <v/>
      </c>
      <c r="Q57" s="281" t="str">
        <f>IF(ISBLANK('Project Budget'!D64), "", P57*O57)</f>
        <v/>
      </c>
      <c r="R57" s="381" t="str">
        <f>IF(ISBLANK('Project Budget'!C64),"",SUM(P57:Q57))</f>
        <v/>
      </c>
      <c r="S57" s="183"/>
      <c r="T57" s="193"/>
      <c r="U57" s="153" t="str">
        <f>IF(ISBLANK('Project Budget'!B71),"",('Project Budget'!B71))</f>
        <v/>
      </c>
      <c r="V57" s="255" t="str">
        <f>IF(ISBLANK('Project Budget'!B71),"",('Project Budget'!D71))</f>
        <v/>
      </c>
      <c r="W57" s="260" t="str">
        <f>IF(ISBLANK('Project Budget'!B71),"",(W48*(1+'Project Budget'!K58)))</f>
        <v/>
      </c>
      <c r="X57" s="471" t="str">
        <f>IF(ISBLANK('Project Budget'!B71),"",('Project Budget'!E71))</f>
        <v/>
      </c>
      <c r="Y57" s="243" t="str">
        <f>IF(ISBLANK('Project Budget'!C71),"",(Y48*(1+'Project Budget'!K58)))</f>
        <v/>
      </c>
      <c r="Z57" s="356" t="str">
        <f>IF(ISBLANK('Project Budget'!C71),"",Y57*X57)</f>
        <v/>
      </c>
      <c r="AA57" s="357" t="str">
        <f>IF(ISBLANK('Project Budget'!B71),"",SUM(Y57:Z57))</f>
        <v/>
      </c>
    </row>
    <row r="58" spans="1:27" x14ac:dyDescent="0.3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215" t="s">
        <v>134</v>
      </c>
      <c r="L58" s="389" t="str">
        <f>IF(ISBLANK('Project Budget'!B66),"",'Project Budget'!B66)</f>
        <v/>
      </c>
      <c r="M58" s="154" t="str">
        <f>IF(ISBLANK('Project Budget'!D66),"",'Project Budget'!D66)</f>
        <v/>
      </c>
      <c r="N58" s="384" t="str">
        <f>IF(ISBLANK('Project Budget'!C66),"",N40)</f>
        <v/>
      </c>
      <c r="O58" s="154" t="str">
        <f>IF(ISBLANK('Project Budget'!E66),"",'Project Budget'!E66)</f>
        <v/>
      </c>
      <c r="P58" s="380" t="str">
        <f>IF(ISBLANK('Project Budget'!C66),"",((N58*M58)*1))</f>
        <v/>
      </c>
      <c r="Q58" s="291" t="str">
        <f>IF(ISBLANK('Project Budget'!D66), "", P58*O58)</f>
        <v/>
      </c>
      <c r="R58" s="379" t="str">
        <f>IF(ISBLANK('Project Budget'!C66),"",SUM(P58:Q58))</f>
        <v/>
      </c>
      <c r="S58" s="183"/>
      <c r="T58" s="215"/>
      <c r="U58" s="153" t="str">
        <f>IF(ISBLANK('Project Budget'!B72),"",('Project Budget'!B72))</f>
        <v/>
      </c>
      <c r="V58" s="255" t="str">
        <f>IF(ISBLANK('Project Budget'!B72),"",('Project Budget'!D72))</f>
        <v/>
      </c>
      <c r="W58" s="260" t="str">
        <f>IF(ISBLANK('Project Budget'!B72),"",(W49*(1+'Project Budget'!K58)))</f>
        <v/>
      </c>
      <c r="X58" s="471" t="str">
        <f>IF(ISBLANK('Project Budget'!B72),"",('Project Budget'!E72))</f>
        <v/>
      </c>
      <c r="Y58" s="243" t="str">
        <f>IF(ISBLANK('Project Budget'!C72),"",(Y49*(1+'Project Budget'!K58)))</f>
        <v/>
      </c>
      <c r="Z58" s="356" t="str">
        <f>IF(ISBLANK('Project Budget'!C72),"",Y58*X58)</f>
        <v/>
      </c>
      <c r="AA58" s="357" t="str">
        <f>IF(ISBLANK('Project Budget'!B72),"",SUM(Y58:Z58))</f>
        <v/>
      </c>
    </row>
    <row r="59" spans="1:27" x14ac:dyDescent="0.3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383" t="str">
        <f>IF(ISBLANK('Project Budget'!B67),"",'Project Budget'!B67)</f>
        <v/>
      </c>
      <c r="M59" s="155" t="str">
        <f>IF(ISBLANK('Project Budget'!D67),"",'Project Budget'!D67)</f>
        <v/>
      </c>
      <c r="N59" s="384" t="str">
        <f>IF(ISBLANK('Project Budget'!C67),"",N41)</f>
        <v/>
      </c>
      <c r="O59" s="155" t="str">
        <f>IF(ISBLANK('Project Budget'!E67),"",'Project Budget'!E67)</f>
        <v/>
      </c>
      <c r="P59" s="380" t="str">
        <f>IF(ISBLANK('Project Budget'!C67),"",((N59*M59)*1))</f>
        <v/>
      </c>
      <c r="Q59" s="281" t="str">
        <f>IF(ISBLANK('Project Budget'!D67), "", P59*O59)</f>
        <v/>
      </c>
      <c r="R59" s="380" t="str">
        <f>IF(ISBLANK('Project Budget'!C67),"",SUM(P59:Q59))</f>
        <v/>
      </c>
      <c r="S59" s="183"/>
      <c r="T59" s="215"/>
      <c r="U59" s="386" t="str">
        <f>IF(ISBLANK('Project Budget'!B73),"",('Project Budget'!B73))</f>
        <v/>
      </c>
      <c r="V59" s="256" t="str">
        <f>IF(ISBLANK('Project Budget'!B73),"",('Project Budget'!D73))</f>
        <v/>
      </c>
      <c r="W59" s="261" t="str">
        <f>IF(ISBLANK('Project Budget'!B73),"",(W50*(1+'Project Budget'!K58)))</f>
        <v/>
      </c>
      <c r="X59" s="472" t="str">
        <f>IF(ISBLANK('Project Budget'!B73),"",('Project Budget'!E73))</f>
        <v/>
      </c>
      <c r="Y59" s="399" t="str">
        <f>IF(ISBLANK('Project Budget'!C73),"",(Y50*(1+'Project Budget'!K58)))</f>
        <v/>
      </c>
      <c r="Z59" s="233" t="str">
        <f>IF(ISBLANK('Project Budget'!C73),"",Y59*X59)</f>
        <v/>
      </c>
      <c r="AA59" s="358" t="str">
        <f>IF(ISBLANK('Project Budget'!B73),"",SUM(Y59:Z59))</f>
        <v/>
      </c>
    </row>
    <row r="60" spans="1:27" x14ac:dyDescent="0.3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386" t="str">
        <f>IF(ISBLANK('Project Budget'!B68),"",'Project Budget'!B68)</f>
        <v/>
      </c>
      <c r="M60" s="387" t="str">
        <f>IF(ISBLANK('Project Budget'!D68),"",'Project Budget'!D68)</f>
        <v/>
      </c>
      <c r="N60" s="385" t="str">
        <f>IF(ISBLANK('Project Budget'!C68),"",N42)</f>
        <v/>
      </c>
      <c r="O60" s="387" t="str">
        <f>IF(ISBLANK('Project Budget'!E68),"",'Project Budget'!E68)</f>
        <v/>
      </c>
      <c r="P60" s="381" t="str">
        <f>IF(ISBLANK('Project Budget'!C68),"",((N60*M60)*1))</f>
        <v/>
      </c>
      <c r="Q60" s="292" t="str">
        <f>IF(ISBLANK('Project Budget'!D68), "", P60*O60)</f>
        <v/>
      </c>
      <c r="R60" s="381" t="str">
        <f>IF(ISBLANK('Project Budget'!C68),"",SUM(P60:Q60))</f>
        <v/>
      </c>
      <c r="S60" s="183"/>
      <c r="T60" s="183"/>
      <c r="U60" s="183"/>
      <c r="V60" s="183"/>
      <c r="W60" s="183"/>
      <c r="X60" s="183"/>
      <c r="Y60" s="183"/>
      <c r="Z60" s="214" t="s">
        <v>148</v>
      </c>
      <c r="AA60" s="390">
        <f>SUM(AA56:AA59)</f>
        <v>0</v>
      </c>
    </row>
    <row r="61" spans="1:27" x14ac:dyDescent="0.3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210"/>
      <c r="M61" s="211"/>
      <c r="N61" s="212"/>
      <c r="O61" s="213"/>
      <c r="P61" s="202"/>
      <c r="Q61" s="214" t="s">
        <v>148</v>
      </c>
      <c r="R61" s="284">
        <f>SUM(R55:R60)</f>
        <v>0</v>
      </c>
      <c r="S61" s="183"/>
      <c r="T61" s="183"/>
      <c r="U61" s="183"/>
      <c r="V61" s="183"/>
      <c r="W61" s="183"/>
      <c r="X61" s="183"/>
      <c r="Y61" s="183"/>
      <c r="Z61" s="183"/>
      <c r="AA61" s="183"/>
    </row>
    <row r="62" spans="1:27" x14ac:dyDescent="0.35">
      <c r="A62" s="279"/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</row>
    <row r="64" spans="1:27" ht="22.5" x14ac:dyDescent="0.45">
      <c r="A64" s="185" t="s">
        <v>149</v>
      </c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</row>
    <row r="65" spans="1:27" ht="22.5" x14ac:dyDescent="0.45">
      <c r="A65" s="185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</row>
    <row r="66" spans="1:27" ht="22.5" x14ac:dyDescent="0.45">
      <c r="A66" s="185"/>
      <c r="B66" s="228" t="s">
        <v>150</v>
      </c>
      <c r="C66" s="228"/>
      <c r="D66" s="290">
        <f>'Project Budget'!D79</f>
        <v>0</v>
      </c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</row>
    <row r="67" spans="1:27" x14ac:dyDescent="0.35">
      <c r="A67" s="204"/>
      <c r="B67" s="193"/>
      <c r="C67" s="194"/>
      <c r="D67" s="199"/>
      <c r="E67" s="198"/>
      <c r="F67" s="200"/>
      <c r="G67" s="202"/>
      <c r="H67" s="202"/>
      <c r="I67" s="206"/>
      <c r="J67" s="202"/>
      <c r="K67" s="202"/>
      <c r="L67" s="217" t="s">
        <v>95</v>
      </c>
      <c r="M67" s="202"/>
      <c r="N67" s="202"/>
      <c r="O67" s="206"/>
      <c r="P67" s="202"/>
      <c r="Q67" s="202"/>
      <c r="R67" s="206"/>
      <c r="S67" s="202"/>
      <c r="T67" s="202"/>
      <c r="U67" s="217" t="s">
        <v>95</v>
      </c>
      <c r="V67" s="202"/>
      <c r="W67" s="202"/>
      <c r="X67" s="206"/>
      <c r="Y67" s="202"/>
      <c r="Z67" s="202"/>
      <c r="AA67" s="206"/>
    </row>
    <row r="68" spans="1:27" x14ac:dyDescent="0.35">
      <c r="A68" s="195" t="s">
        <v>120</v>
      </c>
      <c r="B68" s="186" t="s">
        <v>121</v>
      </c>
      <c r="C68" s="190" t="s">
        <v>122</v>
      </c>
      <c r="D68" s="189" t="s">
        <v>123</v>
      </c>
      <c r="E68" s="189" t="s">
        <v>124</v>
      </c>
      <c r="F68" s="189" t="s">
        <v>125</v>
      </c>
      <c r="G68" s="189" t="s">
        <v>126</v>
      </c>
      <c r="H68" s="191" t="s">
        <v>127</v>
      </c>
      <c r="I68" s="202"/>
      <c r="J68" s="195" t="s">
        <v>128</v>
      </c>
      <c r="K68" s="195"/>
      <c r="L68" s="350" t="s">
        <v>65</v>
      </c>
      <c r="M68" s="350" t="s">
        <v>66</v>
      </c>
      <c r="N68" s="350" t="s">
        <v>67</v>
      </c>
      <c r="O68" s="350" t="s">
        <v>68</v>
      </c>
      <c r="P68" s="238" t="s">
        <v>69</v>
      </c>
      <c r="Q68" s="307" t="s">
        <v>70</v>
      </c>
      <c r="R68" s="307" t="s">
        <v>71</v>
      </c>
      <c r="S68" s="201"/>
      <c r="T68" s="195"/>
      <c r="U68" s="350" t="s">
        <v>65</v>
      </c>
      <c r="V68" s="350" t="s">
        <v>66</v>
      </c>
      <c r="W68" s="350" t="s">
        <v>67</v>
      </c>
      <c r="X68" s="350" t="s">
        <v>68</v>
      </c>
      <c r="Y68" s="307" t="s">
        <v>69</v>
      </c>
      <c r="Z68" s="307" t="s">
        <v>70</v>
      </c>
      <c r="AA68" s="307" t="s">
        <v>71</v>
      </c>
    </row>
    <row r="69" spans="1:27" x14ac:dyDescent="0.35">
      <c r="A69" s="204"/>
      <c r="B69" s="192" t="s">
        <v>129</v>
      </c>
      <c r="C69" s="231">
        <f>'Project Budget'!I83</f>
        <v>0</v>
      </c>
      <c r="D69" s="356">
        <f>'Project Budget'!J83</f>
        <v>0</v>
      </c>
      <c r="E69" s="356">
        <f>'Project Budget'!K83</f>
        <v>0</v>
      </c>
      <c r="F69" s="356">
        <f>'Project Budget'!L83</f>
        <v>0</v>
      </c>
      <c r="G69" s="356">
        <f>'Project Budget'!M83</f>
        <v>0</v>
      </c>
      <c r="H69" s="232">
        <f>SUM(C69:G69)</f>
        <v>0</v>
      </c>
      <c r="I69" s="183"/>
      <c r="J69" s="205"/>
      <c r="K69" s="205" t="s">
        <v>64</v>
      </c>
      <c r="L69" s="229" t="str">
        <f>IF(ISBLANK('Project Budget'!B83),"",'Project Budget'!B83)</f>
        <v/>
      </c>
      <c r="M69" s="392" t="str">
        <f>IF(ISBLANK('Project Budget'!B83),"",'Project Budget'!D83)</f>
        <v/>
      </c>
      <c r="N69" s="382" t="str">
        <f>IF(ISBLANK('Project Budget'!B83),"",('Project Budget'!C83*(1+'Project Budget'!I79)))</f>
        <v/>
      </c>
      <c r="O69" s="400" t="str">
        <f>IF(ISBLANK('Project Budget'!B83),"",'Project Budget'!E83)</f>
        <v/>
      </c>
      <c r="P69" s="468" t="str">
        <f>IF(ISBLANK('Project Budget'!C83),"",((N69*M69)))</f>
        <v/>
      </c>
      <c r="Q69" s="379" t="str">
        <f>IF(ISBLANK('Project Budget'!D83), "", P69*O69)</f>
        <v/>
      </c>
      <c r="R69" s="379" t="str">
        <f>IF(ISBLANK('Project Budget'!C83),"",P69+Q69)</f>
        <v/>
      </c>
      <c r="S69" s="202"/>
      <c r="T69" s="205" t="s">
        <v>131</v>
      </c>
      <c r="U69" s="389" t="str">
        <f>IF(ISBLANK('Project Budget'!B91),"",('Project Budget'!B91))</f>
        <v/>
      </c>
      <c r="V69" s="263" t="str">
        <f>IF(ISBLANK('Project Budget'!B91),"",('Project Budget'!D91))</f>
        <v/>
      </c>
      <c r="W69" s="262" t="str">
        <f>IF(ISBLANK('Project Budget'!B91),"",('Project Budget'!C91*(1+'Project Budget'!I58)))</f>
        <v/>
      </c>
      <c r="X69" s="473" t="str">
        <f>IF(ISBLANK('Project Budget'!B91),"",('Project Budget'!E91))</f>
        <v/>
      </c>
      <c r="Y69" s="379" t="str">
        <f>IF(ISBLANK('Project Budget'!B91),"",((W69*V69)))</f>
        <v/>
      </c>
      <c r="Z69" s="239" t="str">
        <f>IF(ISBLANK('Project Budget'!C91),"",Y69*X69)</f>
        <v/>
      </c>
      <c r="AA69" s="239" t="str">
        <f>IF(ISBLANK('Project Budget'!B91),"",SUM(Y69:Z69))</f>
        <v/>
      </c>
    </row>
    <row r="70" spans="1:27" x14ac:dyDescent="0.35">
      <c r="A70" s="204"/>
      <c r="B70" s="192" t="s">
        <v>130</v>
      </c>
      <c r="C70" s="356">
        <f>'Project Budget'!I84</f>
        <v>0</v>
      </c>
      <c r="D70" s="356">
        <f>'Project Budget'!J84</f>
        <v>0</v>
      </c>
      <c r="E70" s="356">
        <f>'Project Budget'!K84</f>
        <v>0</v>
      </c>
      <c r="F70" s="356">
        <f>'Project Budget'!L84</f>
        <v>0</v>
      </c>
      <c r="G70" s="356">
        <f>'Project Budget'!M84</f>
        <v>0</v>
      </c>
      <c r="H70" s="357">
        <f t="shared" ref="H70:H81" si="8">SUM(C70:G70)</f>
        <v>0</v>
      </c>
      <c r="I70" s="183"/>
      <c r="J70" s="204"/>
      <c r="K70" s="193"/>
      <c r="L70" s="383" t="str">
        <f>IF(ISBLANK('Project Budget'!B84),"",'Project Budget'!B84)</f>
        <v/>
      </c>
      <c r="M70" s="97" t="str">
        <f>IF(ISBLANK('Project Budget'!B84),"",'Project Budget'!D84)</f>
        <v/>
      </c>
      <c r="N70" s="384" t="str">
        <f>IF(ISBLANK('Project Budget'!B84),"",('Project Budget'!C84*(1+'Project Budget'!I79)))</f>
        <v/>
      </c>
      <c r="O70" s="401" t="str">
        <f>IF(ISBLANK('Project Budget'!B84),"",'Project Budget'!E84)</f>
        <v/>
      </c>
      <c r="P70" s="282" t="str">
        <f>IF(ISBLANK('Project Budget'!C84),"",((N70*M70)))</f>
        <v/>
      </c>
      <c r="Q70" s="380" t="str">
        <f>IF(ISBLANK('Project Budget'!D84), "", P70*O70)</f>
        <v/>
      </c>
      <c r="R70" s="380" t="str">
        <f>IF(ISBLANK('Project Budget'!C84),"",P70+Q70)</f>
        <v/>
      </c>
      <c r="S70" s="202"/>
      <c r="T70" s="193"/>
      <c r="U70" s="153" t="str">
        <f>IF(ISBLANK('Project Budget'!B92),"",('Project Budget'!B92))</f>
        <v/>
      </c>
      <c r="V70" s="255" t="str">
        <f>IF(ISBLANK('Project Budget'!B92),"",('Project Budget'!D92))</f>
        <v/>
      </c>
      <c r="W70" s="260" t="str">
        <f>IF(ISBLANK('Project Budget'!B92),"",('Project Budget'!C92*(1+'Project Budget'!I58)))</f>
        <v/>
      </c>
      <c r="X70" s="474" t="str">
        <f>IF(ISBLANK('Project Budget'!B92),"",('Project Budget'!E92))</f>
        <v/>
      </c>
      <c r="Y70" s="380" t="str">
        <f>IF(ISBLANK('Project Budget'!B92),"",((W70*V70)))</f>
        <v/>
      </c>
      <c r="Z70" s="357" t="str">
        <f>IF(ISBLANK('Project Budget'!C92),"",Y70*X70)</f>
        <v/>
      </c>
      <c r="AA70" s="357" t="str">
        <f>IF(ISBLANK('Project Budget'!B92),"",SUM(Y70:Z70))</f>
        <v/>
      </c>
    </row>
    <row r="71" spans="1:27" x14ac:dyDescent="0.35">
      <c r="A71" s="204"/>
      <c r="B71" s="192" t="s">
        <v>132</v>
      </c>
      <c r="C71" s="356">
        <f>'Project Budget'!I85</f>
        <v>0</v>
      </c>
      <c r="D71" s="356">
        <f>'Project Budget'!J85</f>
        <v>0</v>
      </c>
      <c r="E71" s="356">
        <f>'Project Budget'!K85</f>
        <v>0</v>
      </c>
      <c r="F71" s="356">
        <f>'Project Budget'!L85</f>
        <v>0</v>
      </c>
      <c r="G71" s="356">
        <f>'Project Budget'!M85</f>
        <v>0</v>
      </c>
      <c r="H71" s="357">
        <f t="shared" si="8"/>
        <v>0</v>
      </c>
      <c r="I71" s="183"/>
      <c r="J71" s="204"/>
      <c r="K71" s="215"/>
      <c r="L71" s="230" t="str">
        <f>IF(ISBLANK('Project Budget'!B85),"",'Project Budget'!B85)</f>
        <v/>
      </c>
      <c r="M71" s="393" t="str">
        <f>IF(ISBLANK('Project Budget'!B85),"",'Project Budget'!D85)</f>
        <v/>
      </c>
      <c r="N71" s="385" t="str">
        <f>IF(ISBLANK('Project Budget'!B85),"",('Project Budget'!C85*(1+'Project Budget'!I79)))</f>
        <v/>
      </c>
      <c r="O71" s="402" t="str">
        <f>IF(ISBLANK('Project Budget'!B85),"",'Project Budget'!E85)</f>
        <v/>
      </c>
      <c r="P71" s="283" t="str">
        <f>IF(ISBLANK('Project Budget'!C85),"",((N71*M71)))</f>
        <v/>
      </c>
      <c r="Q71" s="381" t="str">
        <f>IF(ISBLANK('Project Budget'!D85), "", P71*O71)</f>
        <v/>
      </c>
      <c r="R71" s="381" t="str">
        <f>IF(ISBLANK('Project Budget'!C85),"",P71+Q71)</f>
        <v/>
      </c>
      <c r="S71" s="202"/>
      <c r="T71" s="215"/>
      <c r="U71" s="153" t="str">
        <f>IF(ISBLANK('Project Budget'!B93),"",('Project Budget'!B93))</f>
        <v/>
      </c>
      <c r="V71" s="255" t="str">
        <f>IF(ISBLANK('Project Budget'!B93),"",('Project Budget'!D93))</f>
        <v/>
      </c>
      <c r="W71" s="260" t="str">
        <f>IF(ISBLANK('Project Budget'!B93),"",('Project Budget'!C93*(1+'Project Budget'!I58)))</f>
        <v/>
      </c>
      <c r="X71" s="474" t="str">
        <f>IF(ISBLANK('Project Budget'!B93),"",('Project Budget'!E93))</f>
        <v/>
      </c>
      <c r="Y71" s="380" t="str">
        <f>IF(ISBLANK('Project Budget'!B93),"",((W71*V71)))</f>
        <v/>
      </c>
      <c r="Z71" s="357" t="str">
        <f>IF(ISBLANK('Project Budget'!C93),"",Y71*X71)</f>
        <v/>
      </c>
      <c r="AA71" s="357" t="str">
        <f>IF(ISBLANK('Project Budget'!B93),"",SUM(Y71:Z71))</f>
        <v/>
      </c>
    </row>
    <row r="72" spans="1:27" x14ac:dyDescent="0.35">
      <c r="A72" s="204"/>
      <c r="B72" s="192" t="s">
        <v>133</v>
      </c>
      <c r="C72" s="356">
        <f>'Project Budget'!I86</f>
        <v>0</v>
      </c>
      <c r="D72" s="356">
        <f>'Project Budget'!J86</f>
        <v>0</v>
      </c>
      <c r="E72" s="356">
        <f>'Project Budget'!K86</f>
        <v>0</v>
      </c>
      <c r="F72" s="356">
        <f>'Project Budget'!L86</f>
        <v>0</v>
      </c>
      <c r="G72" s="356">
        <f>'Project Budget'!M86</f>
        <v>0</v>
      </c>
      <c r="H72" s="357">
        <f t="shared" si="8"/>
        <v>0</v>
      </c>
      <c r="I72" s="183"/>
      <c r="J72" s="207"/>
      <c r="K72" s="215" t="s">
        <v>134</v>
      </c>
      <c r="L72" s="153" t="str">
        <f>IF(ISBLANK('Project Budget'!B87),"",'Project Budget'!B87)</f>
        <v/>
      </c>
      <c r="M72" s="155" t="str">
        <f>IF(ISBLANK('Project Budget'!B87),"",'Project Budget'!D87)</f>
        <v/>
      </c>
      <c r="N72" s="384" t="str">
        <f>IF(ISBLANK('Project Budget'!B87),"",'Project Budget'!C87)</f>
        <v/>
      </c>
      <c r="O72" s="97" t="str">
        <f>IF(ISBLANK('Project Budget'!B87),"",'Project Budget'!E87)</f>
        <v/>
      </c>
      <c r="P72" s="379" t="str">
        <f>IF(ISBLANK('Project Budget'!C87),"",(N72*M72))</f>
        <v/>
      </c>
      <c r="Q72" s="379" t="str">
        <f>IF(ISBLANK('Project Budget'!D87), "", P72*O72)</f>
        <v/>
      </c>
      <c r="R72" s="282" t="str">
        <f>IF(ISBLANK('Project Budget'!C87),"",P72+Q72)</f>
        <v/>
      </c>
      <c r="S72" s="202"/>
      <c r="T72" s="215"/>
      <c r="U72" s="386" t="str">
        <f>IF(ISBLANK('Project Budget'!B94),"",('Project Budget'!B94))</f>
        <v/>
      </c>
      <c r="V72" s="256" t="str">
        <f>IF(ISBLANK('Project Budget'!B94),"",('Project Budget'!D94))</f>
        <v/>
      </c>
      <c r="W72" s="261" t="str">
        <f>IF(ISBLANK('Project Budget'!B94),"",('Project Budget'!C94*(1+'Project Budget'!I58)))</f>
        <v/>
      </c>
      <c r="X72" s="475" t="str">
        <f>IF(ISBLANK('Project Budget'!B94),"",('Project Budget'!E94))</f>
        <v/>
      </c>
      <c r="Y72" s="381" t="str">
        <f>IF(ISBLANK('Project Budget'!B94),"",((W72*V72)))</f>
        <v/>
      </c>
      <c r="Z72" s="358" t="str">
        <f>IF(ISBLANK('Project Budget'!C94),"",Y72*X72)</f>
        <v/>
      </c>
      <c r="AA72" s="358" t="str">
        <f>IF(ISBLANK('Project Budget'!B94),"",SUM(Y72:Z72))</f>
        <v/>
      </c>
    </row>
    <row r="73" spans="1:27" x14ac:dyDescent="0.35">
      <c r="A73" s="204"/>
      <c r="B73" s="192" t="s">
        <v>135</v>
      </c>
      <c r="C73" s="356">
        <f>'Project Budget'!I87</f>
        <v>0</v>
      </c>
      <c r="D73" s="356">
        <f>'Project Budget'!J87</f>
        <v>0</v>
      </c>
      <c r="E73" s="356">
        <f>'Project Budget'!K87</f>
        <v>0</v>
      </c>
      <c r="F73" s="356">
        <f>'Project Budget'!L87</f>
        <v>0</v>
      </c>
      <c r="G73" s="356">
        <f>'Project Budget'!M87</f>
        <v>0</v>
      </c>
      <c r="H73" s="357">
        <f t="shared" si="8"/>
        <v>0</v>
      </c>
      <c r="I73" s="183"/>
      <c r="J73" s="204"/>
      <c r="K73" s="209"/>
      <c r="L73" s="383" t="str">
        <f>IF(ISBLANK('Project Budget'!B88),"",'Project Budget'!B88)</f>
        <v/>
      </c>
      <c r="M73" s="155" t="str">
        <f>IF(ISBLANK('Project Budget'!B88),"",'Project Budget'!D88)</f>
        <v/>
      </c>
      <c r="N73" s="384" t="str">
        <f>IF(ISBLANK('Project Budget'!B88),"",'Project Budget'!C88)</f>
        <v/>
      </c>
      <c r="O73" s="97" t="str">
        <f>IF(ISBLANK('Project Budget'!B88),"",'Project Budget'!E88)</f>
        <v/>
      </c>
      <c r="P73" s="380" t="str">
        <f>IF(ISBLANK('Project Budget'!C88),"",N73*M73)</f>
        <v/>
      </c>
      <c r="Q73" s="380" t="str">
        <f>IF(ISBLANK('Project Budget'!D88), "", P73*O73)</f>
        <v/>
      </c>
      <c r="R73" s="282" t="str">
        <f>IF(ISBLANK('Project Budget'!C88),"",P73+Q73)</f>
        <v/>
      </c>
      <c r="S73" s="202"/>
      <c r="T73" s="202"/>
      <c r="U73" s="202"/>
      <c r="V73" s="202"/>
      <c r="W73" s="202"/>
      <c r="X73" s="202"/>
      <c r="Y73" s="202"/>
      <c r="Z73" s="214" t="s">
        <v>137</v>
      </c>
      <c r="AA73" s="390">
        <f>SUM(AA69:AA72)</f>
        <v>0</v>
      </c>
    </row>
    <row r="74" spans="1:27" x14ac:dyDescent="0.35">
      <c r="A74" s="204"/>
      <c r="B74" s="192" t="s">
        <v>136</v>
      </c>
      <c r="C74" s="356">
        <f>'Project Budget'!I88</f>
        <v>0</v>
      </c>
      <c r="D74" s="356">
        <f>'Project Budget'!J88</f>
        <v>0</v>
      </c>
      <c r="E74" s="356">
        <f>'Project Budget'!K88</f>
        <v>0</v>
      </c>
      <c r="F74" s="356">
        <f>'Project Budget'!L88</f>
        <v>0</v>
      </c>
      <c r="G74" s="356">
        <f>'Project Budget'!M88</f>
        <v>0</v>
      </c>
      <c r="H74" s="357">
        <f t="shared" si="8"/>
        <v>0</v>
      </c>
      <c r="I74" s="183"/>
      <c r="J74" s="204"/>
      <c r="K74" s="193"/>
      <c r="L74" s="386" t="str">
        <f>IF(ISBLANK('Project Budget'!B89),"",'Project Budget'!B89)</f>
        <v/>
      </c>
      <c r="M74" s="387" t="str">
        <f>IF(ISBLANK('Project Budget'!B89),"",'Project Budget'!D89)</f>
        <v/>
      </c>
      <c r="N74" s="385" t="str">
        <f>IF(ISBLANK('Project Budget'!B89),"",'Project Budget'!C89)</f>
        <v/>
      </c>
      <c r="O74" s="393" t="str">
        <f>IF(ISBLANK('Project Budget'!B89),"",'Project Budget'!E89)</f>
        <v/>
      </c>
      <c r="P74" s="381" t="str">
        <f>IF(ISBLANK('Project Budget'!C89),"",N74*M74)</f>
        <v/>
      </c>
      <c r="Q74" s="381" t="str">
        <f>IF(ISBLANK('Project Budget'!D89), "", P74*O74)</f>
        <v/>
      </c>
      <c r="R74" s="283" t="str">
        <f>IF(ISBLANK('Project Budget'!C89),"",P74+Q74)</f>
        <v/>
      </c>
      <c r="S74" s="202"/>
      <c r="T74" s="202"/>
      <c r="U74" s="202"/>
      <c r="V74" s="202"/>
      <c r="W74" s="202"/>
      <c r="X74" s="202"/>
      <c r="Y74" s="202"/>
      <c r="Z74" s="202"/>
      <c r="AA74" s="202"/>
    </row>
    <row r="75" spans="1:27" x14ac:dyDescent="0.35">
      <c r="A75" s="204"/>
      <c r="B75" s="192" t="s">
        <v>138</v>
      </c>
      <c r="C75" s="356">
        <f>'Project Budget'!I89</f>
        <v>0</v>
      </c>
      <c r="D75" s="356">
        <f>'Project Budget'!J89</f>
        <v>0</v>
      </c>
      <c r="E75" s="356">
        <f>'Project Budget'!K89</f>
        <v>0</v>
      </c>
      <c r="F75" s="356">
        <f>'Project Budget'!L89</f>
        <v>0</v>
      </c>
      <c r="G75" s="356">
        <f>'Project Budget'!M89</f>
        <v>0</v>
      </c>
      <c r="H75" s="357">
        <f t="shared" si="8"/>
        <v>0</v>
      </c>
      <c r="I75" s="183"/>
      <c r="J75" s="204"/>
      <c r="K75" s="193"/>
      <c r="L75" s="210"/>
      <c r="M75" s="211"/>
      <c r="N75" s="212"/>
      <c r="O75" s="213"/>
      <c r="P75" s="202"/>
      <c r="Q75" s="214" t="s">
        <v>137</v>
      </c>
      <c r="R75" s="390">
        <f>SUM(R69:R74)</f>
        <v>0</v>
      </c>
      <c r="S75" s="202"/>
      <c r="T75" s="214"/>
      <c r="U75" s="225"/>
      <c r="V75" s="202"/>
      <c r="W75" s="214"/>
      <c r="X75" s="225"/>
      <c r="Y75" s="202"/>
      <c r="Z75" s="214"/>
      <c r="AA75" s="225"/>
    </row>
    <row r="76" spans="1:27" x14ac:dyDescent="0.35">
      <c r="A76" s="204"/>
      <c r="B76" s="192" t="s">
        <v>139</v>
      </c>
      <c r="C76" s="356">
        <f>'Project Budget'!I90</f>
        <v>0</v>
      </c>
      <c r="D76" s="356">
        <f>'Project Budget'!J90</f>
        <v>0</v>
      </c>
      <c r="E76" s="356">
        <f>'Project Budget'!K90</f>
        <v>0</v>
      </c>
      <c r="F76" s="356">
        <f>'Project Budget'!L90</f>
        <v>0</v>
      </c>
      <c r="G76" s="356">
        <f>'Project Budget'!M90</f>
        <v>0</v>
      </c>
      <c r="H76" s="357">
        <f t="shared" si="8"/>
        <v>0</v>
      </c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</row>
    <row r="77" spans="1:27" x14ac:dyDescent="0.35">
      <c r="A77" s="204"/>
      <c r="B77" s="192" t="s">
        <v>139</v>
      </c>
      <c r="C77" s="356">
        <f>'Project Budget'!I91</f>
        <v>0</v>
      </c>
      <c r="D77" s="356">
        <f>'Project Budget'!J91</f>
        <v>0</v>
      </c>
      <c r="E77" s="356">
        <f>'Project Budget'!K91</f>
        <v>0</v>
      </c>
      <c r="F77" s="356">
        <f>'Project Budget'!L91</f>
        <v>0</v>
      </c>
      <c r="G77" s="356">
        <f>'Project Budget'!M91</f>
        <v>0</v>
      </c>
      <c r="H77" s="357">
        <f t="shared" si="8"/>
        <v>0</v>
      </c>
      <c r="I77" s="183"/>
      <c r="J77" s="183"/>
      <c r="K77" s="183"/>
      <c r="L77" s="216" t="s">
        <v>96</v>
      </c>
      <c r="M77" s="350" t="s">
        <v>66</v>
      </c>
      <c r="N77" s="350" t="s">
        <v>67</v>
      </c>
      <c r="O77" s="350" t="s">
        <v>68</v>
      </c>
      <c r="P77" s="219" t="s">
        <v>72</v>
      </c>
      <c r="Q77" s="218" t="s">
        <v>73</v>
      </c>
      <c r="R77" s="218" t="s">
        <v>74</v>
      </c>
      <c r="S77" s="183"/>
      <c r="T77" s="202"/>
      <c r="U77" s="217" t="s">
        <v>96</v>
      </c>
      <c r="V77" s="202"/>
      <c r="W77" s="202"/>
      <c r="X77" s="206"/>
      <c r="Y77" s="202"/>
      <c r="Z77" s="202"/>
      <c r="AA77" s="206"/>
    </row>
    <row r="78" spans="1:27" x14ac:dyDescent="0.35">
      <c r="A78" s="204"/>
      <c r="B78" s="192" t="s">
        <v>139</v>
      </c>
      <c r="C78" s="356">
        <f>'Project Budget'!I92</f>
        <v>0</v>
      </c>
      <c r="D78" s="356">
        <f>'Project Budget'!J92</f>
        <v>0</v>
      </c>
      <c r="E78" s="356">
        <f>'Project Budget'!K92</f>
        <v>0</v>
      </c>
      <c r="F78" s="356">
        <f>'Project Budget'!L92</f>
        <v>0</v>
      </c>
      <c r="G78" s="356">
        <f>'Project Budget'!M92</f>
        <v>0</v>
      </c>
      <c r="H78" s="357">
        <f t="shared" si="8"/>
        <v>0</v>
      </c>
      <c r="I78" s="183"/>
      <c r="J78" s="183"/>
      <c r="K78" s="208" t="s">
        <v>64</v>
      </c>
      <c r="L78" s="229" t="str">
        <f>IF(ISBLANK('Project Budget'!B83),"",'Project Budget'!B83)</f>
        <v/>
      </c>
      <c r="M78" s="392" t="str">
        <f>IF(ISBLANK('Project Budget'!B83),"",'Project Budget'!D83)</f>
        <v/>
      </c>
      <c r="N78" s="469" t="str">
        <f>IF(ISBLANK('Project Budget'!B83),"",N69*(1+'Project Budget'!K79))</f>
        <v/>
      </c>
      <c r="O78" s="392" t="str">
        <f>IF(ISBLANK('Project Budget'!B83),"",'Project Budget'!E83)</f>
        <v/>
      </c>
      <c r="P78" s="264" t="str">
        <f>IF(ISBLANK('Project Budget'!C83),"",(N78*M78))</f>
        <v/>
      </c>
      <c r="Q78" s="265" t="str">
        <f>IF(ISBLANK('Project Budget'!D83), "", P78*O78)</f>
        <v/>
      </c>
      <c r="R78" s="264" t="str">
        <f>IF(ISBLANK('Project Budget'!C83),"",P78+Q78)</f>
        <v/>
      </c>
      <c r="S78" s="183"/>
      <c r="T78" s="195"/>
      <c r="U78" s="195" t="s">
        <v>65</v>
      </c>
      <c r="V78" s="195" t="s">
        <v>66</v>
      </c>
      <c r="W78" s="195" t="s">
        <v>67</v>
      </c>
      <c r="X78" s="195" t="s">
        <v>68</v>
      </c>
      <c r="Y78" s="307" t="s">
        <v>69</v>
      </c>
      <c r="Z78" s="201" t="s">
        <v>70</v>
      </c>
      <c r="AA78" s="201" t="s">
        <v>71</v>
      </c>
    </row>
    <row r="79" spans="1:27" x14ac:dyDescent="0.35">
      <c r="A79" s="204"/>
      <c r="B79" s="192" t="s">
        <v>139</v>
      </c>
      <c r="C79" s="356">
        <f>'Project Budget'!I93</f>
        <v>0</v>
      </c>
      <c r="D79" s="356">
        <f>'Project Budget'!J93</f>
        <v>0</v>
      </c>
      <c r="E79" s="356">
        <f>'Project Budget'!K93</f>
        <v>0</v>
      </c>
      <c r="F79" s="356">
        <f>'Project Budget'!L93</f>
        <v>0</v>
      </c>
      <c r="G79" s="356">
        <f>'Project Budget'!M93</f>
        <v>0</v>
      </c>
      <c r="H79" s="357">
        <f t="shared" si="8"/>
        <v>0</v>
      </c>
      <c r="I79" s="183"/>
      <c r="J79" s="183"/>
      <c r="K79" s="209"/>
      <c r="L79" s="388" t="str">
        <f>IF(ISBLANK('Project Budget'!B84),"",'Project Budget'!B84)</f>
        <v/>
      </c>
      <c r="M79" s="97" t="str">
        <f>IF(ISBLANK('Project Budget'!B84),"",'Project Budget'!D84)</f>
        <v/>
      </c>
      <c r="N79" s="96" t="str">
        <f>IF(ISBLANK('Project Budget'!B84),"",N70*(1+'Project Budget'!K79))</f>
        <v/>
      </c>
      <c r="O79" s="97" t="str">
        <f>IF(ISBLANK('Project Budget'!B84),"",'Project Budget'!E84)</f>
        <v/>
      </c>
      <c r="P79" s="267" t="str">
        <f>IF(ISBLANK('Project Budget'!C84),"",(N79*M79))</f>
        <v/>
      </c>
      <c r="Q79" s="266" t="str">
        <f>IF(ISBLANK('Project Budget'!D84), "", P79*O79)</f>
        <v/>
      </c>
      <c r="R79" s="267" t="str">
        <f>IF(ISBLANK('Project Budget'!C84),"",P79+Q79)</f>
        <v/>
      </c>
      <c r="S79" s="183"/>
      <c r="T79" s="205" t="s">
        <v>131</v>
      </c>
      <c r="U79" s="389" t="str">
        <f>IF(ISBLANK('Project Budget'!B91),"",('Project Budget'!B91))</f>
        <v/>
      </c>
      <c r="V79" s="257" t="str">
        <f>IF(ISBLANK('Project Budget'!B91),"",('Project Budget'!D91))</f>
        <v/>
      </c>
      <c r="W79" s="262" t="str">
        <f>IF(ISBLANK('Project Budget'!B91),"",(W69*(1+'Project Budget'!K79)))</f>
        <v/>
      </c>
      <c r="X79" s="263" t="str">
        <f>IF(ISBLANK('Project Budget'!B91),"",('Project Budget'!E91))</f>
        <v/>
      </c>
      <c r="Y79" s="264" t="str">
        <f>IF(ISBLANK('Project Budget'!B91),"",((W79*V79)))</f>
        <v/>
      </c>
      <c r="Z79" s="277" t="str">
        <f>IF(ISBLANK('Project Budget'!C91),"",Y79*X79)</f>
        <v/>
      </c>
      <c r="AA79" s="277" t="str">
        <f>IF(ISBLANK('Project Budget'!B91),"",SUM(Y79:Z79))</f>
        <v/>
      </c>
    </row>
    <row r="80" spans="1:27" x14ac:dyDescent="0.35">
      <c r="A80" s="204"/>
      <c r="B80" s="192" t="s">
        <v>139</v>
      </c>
      <c r="C80" s="356">
        <f>'Project Budget'!I94</f>
        <v>0</v>
      </c>
      <c r="D80" s="356">
        <f>'Project Budget'!J94</f>
        <v>0</v>
      </c>
      <c r="E80" s="356">
        <f>'Project Budget'!K94</f>
        <v>0</v>
      </c>
      <c r="F80" s="356">
        <f>'Project Budget'!L94</f>
        <v>0</v>
      </c>
      <c r="G80" s="356">
        <f>'Project Budget'!M94</f>
        <v>0</v>
      </c>
      <c r="H80" s="357">
        <f t="shared" si="8"/>
        <v>0</v>
      </c>
      <c r="I80" s="183"/>
      <c r="J80" s="183"/>
      <c r="K80" s="227"/>
      <c r="L80" s="388" t="str">
        <f>IF(ISBLANK('Project Budget'!B85),"",'Project Budget'!B85)</f>
        <v/>
      </c>
      <c r="M80" s="393" t="str">
        <f>IF(ISBLANK('Project Budget'!B85),"",'Project Budget'!D85)</f>
        <v/>
      </c>
      <c r="N80" s="103" t="str">
        <f>IF(ISBLANK('Project Budget'!B85),"",N71*(1+'Project Budget'!K79))</f>
        <v/>
      </c>
      <c r="O80" s="393" t="str">
        <f>IF(ISBLANK('Project Budget'!B85),"",'Project Budget'!E85)</f>
        <v/>
      </c>
      <c r="P80" s="268" t="str">
        <f>IF(ISBLANK('Project Budget'!C85),"",(N80*M80))</f>
        <v/>
      </c>
      <c r="Q80" s="266" t="str">
        <f>IF(ISBLANK('Project Budget'!D85), "", P80*O80)</f>
        <v/>
      </c>
      <c r="R80" s="267" t="str">
        <f>IF(ISBLANK('Project Budget'!C85),"",P80+Q80)</f>
        <v/>
      </c>
      <c r="S80" s="183"/>
      <c r="T80" s="193"/>
      <c r="U80" s="153" t="str">
        <f>IF(ISBLANK('Project Budget'!B92),"",('Project Budget'!B92))</f>
        <v/>
      </c>
      <c r="V80" s="258" t="str">
        <f>IF(ISBLANK('Project Budget'!B92),"",('Project Budget'!D92))</f>
        <v/>
      </c>
      <c r="W80" s="260" t="str">
        <f>IF(ISBLANK('Project Budget'!B92),"",(W70*(1+'Project Budget'!K79)))</f>
        <v/>
      </c>
      <c r="X80" s="255" t="str">
        <f>IF(ISBLANK('Project Budget'!B92),"",('Project Budget'!E92))</f>
        <v/>
      </c>
      <c r="Y80" s="267" t="str">
        <f>IF(ISBLANK('Project Budget'!B92),"",((W80*V80)))</f>
        <v/>
      </c>
      <c r="Z80" s="272" t="str">
        <f>IF(ISBLANK('Project Budget'!C92),"",Y80*X80)</f>
        <v/>
      </c>
      <c r="AA80" s="272" t="str">
        <f>IF(ISBLANK('Project Budget'!B92),"",SUM(Y80:Z80))</f>
        <v/>
      </c>
    </row>
    <row r="81" spans="1:27" x14ac:dyDescent="0.35">
      <c r="A81" s="204"/>
      <c r="B81" s="192" t="s">
        <v>139</v>
      </c>
      <c r="C81" s="233">
        <f>'Project Budget'!I95</f>
        <v>0</v>
      </c>
      <c r="D81" s="233">
        <f>'Project Budget'!J95</f>
        <v>0</v>
      </c>
      <c r="E81" s="233">
        <f>'Project Budget'!K95</f>
        <v>0</v>
      </c>
      <c r="F81" s="233">
        <f>'Project Budget'!L95</f>
        <v>0</v>
      </c>
      <c r="G81" s="233">
        <f>'Project Budget'!M95</f>
        <v>0</v>
      </c>
      <c r="H81" s="358">
        <f t="shared" si="8"/>
        <v>0</v>
      </c>
      <c r="I81" s="183"/>
      <c r="J81" s="183"/>
      <c r="K81" s="227" t="s">
        <v>134</v>
      </c>
      <c r="L81" s="229" t="str">
        <f>IF(ISBLANK('Project Budget'!B87),"",'Project Budget'!B87)</f>
        <v/>
      </c>
      <c r="M81" s="155" t="str">
        <f>IF(ISBLANK('Project Budget'!B87),"",'Project Budget'!D87)</f>
        <v/>
      </c>
      <c r="N81" s="384" t="str">
        <f>IF(ISBLANK('Project Budget'!B87),"",N72)</f>
        <v/>
      </c>
      <c r="O81" s="97" t="str">
        <f>IF(ISBLANK('Project Budget'!B87),"",'Project Budget'!E87)</f>
        <v/>
      </c>
      <c r="P81" s="267" t="str">
        <f>IF(ISBLANK('Project Budget'!C87),"",N81*M81)</f>
        <v/>
      </c>
      <c r="Q81" s="265" t="str">
        <f>IF(ISBLANK('Project Budget'!D87), "", P81*O81)</f>
        <v/>
      </c>
      <c r="R81" s="265" t="str">
        <f>IF(ISBLANK('Project Budget'!C87),"",P81+Q81)</f>
        <v/>
      </c>
      <c r="S81" s="183"/>
      <c r="T81" s="215"/>
      <c r="U81" s="153" t="str">
        <f>IF(ISBLANK('Project Budget'!B93),"",('Project Budget'!B93))</f>
        <v/>
      </c>
      <c r="V81" s="258" t="str">
        <f>IF(ISBLANK('Project Budget'!B93),"",('Project Budget'!D93))</f>
        <v/>
      </c>
      <c r="W81" s="260" t="str">
        <f>IF(ISBLANK('Project Budget'!B93),"",(W71*(1+'Project Budget'!K79)))</f>
        <v/>
      </c>
      <c r="X81" s="255" t="str">
        <f>IF(ISBLANK('Project Budget'!B93),"",('Project Budget'!E93))</f>
        <v/>
      </c>
      <c r="Y81" s="267" t="str">
        <f>IF(ISBLANK('Project Budget'!B93),"",((W81*V81)))</f>
        <v/>
      </c>
      <c r="Z81" s="272" t="str">
        <f>IF(ISBLANK('Project Budget'!C93),"",Y81*X81)</f>
        <v/>
      </c>
      <c r="AA81" s="272" t="str">
        <f>IF(ISBLANK('Project Budget'!B93),"",SUM(Y81:Z81))</f>
        <v/>
      </c>
    </row>
    <row r="82" spans="1:27" x14ac:dyDescent="0.35">
      <c r="A82" s="204"/>
      <c r="B82" s="192"/>
      <c r="C82" s="225"/>
      <c r="D82" s="225"/>
      <c r="E82" s="225"/>
      <c r="F82" s="225"/>
      <c r="G82" s="225"/>
      <c r="H82" s="225"/>
      <c r="I82" s="183"/>
      <c r="J82" s="183"/>
      <c r="K82" s="183"/>
      <c r="L82" s="383" t="str">
        <f>IF(ISBLANK('Project Budget'!B88),"",'Project Budget'!B88)</f>
        <v/>
      </c>
      <c r="M82" s="155" t="str">
        <f>IF(ISBLANK('Project Budget'!B88),"",'Project Budget'!D88)</f>
        <v/>
      </c>
      <c r="N82" s="384" t="str">
        <f>IF(ISBLANK('Project Budget'!B88),"",N73)</f>
        <v/>
      </c>
      <c r="O82" s="97" t="str">
        <f>IF(ISBLANK('Project Budget'!B88),"",'Project Budget'!E88)</f>
        <v/>
      </c>
      <c r="P82" s="267" t="str">
        <f>IF(ISBLANK('Project Budget'!C88),"",N82*M82)</f>
        <v/>
      </c>
      <c r="Q82" s="266" t="str">
        <f>IF(ISBLANK('Project Budget'!D88), "", P82*O82)</f>
        <v/>
      </c>
      <c r="R82" s="266" t="str">
        <f>IF(ISBLANK('Project Budget'!C88),"",P82+Q82)</f>
        <v/>
      </c>
      <c r="S82" s="183"/>
      <c r="T82" s="215"/>
      <c r="U82" s="386" t="str">
        <f>IF(ISBLANK('Project Budget'!B94),"",('Project Budget'!B94))</f>
        <v/>
      </c>
      <c r="V82" s="259" t="str">
        <f>IF(ISBLANK('Project Budget'!B94),"",('Project Budget'!D94))</f>
        <v/>
      </c>
      <c r="W82" s="261" t="str">
        <f>IF(ISBLANK('Project Budget'!B94),"",(W72*(1+'Project Budget'!K79)))</f>
        <v/>
      </c>
      <c r="X82" s="256" t="str">
        <f>IF(ISBLANK('Project Budget'!B94),"",('Project Budget'!E94))</f>
        <v/>
      </c>
      <c r="Y82" s="268" t="str">
        <f>IF(ISBLANK('Project Budget'!B94),"",((W82*V82)))</f>
        <v/>
      </c>
      <c r="Z82" s="275" t="str">
        <f>IF(ISBLANK('Project Budget'!C94),"",Y82*X82)</f>
        <v/>
      </c>
      <c r="AA82" s="275" t="str">
        <f>IF(ISBLANK('Project Budget'!B94),"",SUM(Y82:Z82))</f>
        <v/>
      </c>
    </row>
    <row r="83" spans="1:27" x14ac:dyDescent="0.35">
      <c r="A83" s="192"/>
      <c r="B83" s="192"/>
      <c r="C83" s="225"/>
      <c r="D83" s="225"/>
      <c r="E83" s="225"/>
      <c r="F83" s="225"/>
      <c r="G83" s="225"/>
      <c r="H83" s="225"/>
      <c r="I83" s="183"/>
      <c r="J83" s="183"/>
      <c r="K83" s="183"/>
      <c r="L83" s="386" t="str">
        <f>IF(ISBLANK('Project Budget'!B89),"",'Project Budget'!B89)</f>
        <v/>
      </c>
      <c r="M83" s="387" t="str">
        <f>IF(ISBLANK('Project Budget'!B89),"",'Project Budget'!D89)</f>
        <v/>
      </c>
      <c r="N83" s="385" t="str">
        <f>IF(ISBLANK('Project Budget'!B89),"",N74)</f>
        <v/>
      </c>
      <c r="O83" s="393" t="str">
        <f>IF(ISBLANK('Project Budget'!B89),"",'Project Budget'!E89)</f>
        <v/>
      </c>
      <c r="P83" s="268" t="str">
        <f>IF(ISBLANK('Project Budget'!C89),"",N83*M83)</f>
        <v/>
      </c>
      <c r="Q83" s="269" t="str">
        <f>IF(ISBLANK('Project Budget'!D89), "", P83*O83)</f>
        <v/>
      </c>
      <c r="R83" s="269" t="str">
        <f>IF(ISBLANK('Project Budget'!C89),"",P83+Q83)</f>
        <v/>
      </c>
      <c r="S83" s="183"/>
      <c r="T83" s="183"/>
      <c r="U83" s="183"/>
      <c r="V83" s="183"/>
      <c r="W83" s="183"/>
      <c r="X83" s="183"/>
      <c r="Y83" s="183"/>
      <c r="Z83" s="214" t="s">
        <v>140</v>
      </c>
      <c r="AA83" s="295">
        <f>SUM(AA79:AA82)</f>
        <v>0</v>
      </c>
    </row>
    <row r="84" spans="1:27" x14ac:dyDescent="0.35">
      <c r="A84" s="192"/>
      <c r="B84" s="192"/>
      <c r="C84" s="225"/>
      <c r="D84" s="225"/>
      <c r="E84" s="225"/>
      <c r="F84" s="225"/>
      <c r="G84" s="225"/>
      <c r="H84" s="225"/>
      <c r="I84" s="183"/>
      <c r="J84" s="183"/>
      <c r="K84" s="183"/>
      <c r="L84" s="210"/>
      <c r="M84" s="211"/>
      <c r="N84" s="212"/>
      <c r="O84" s="213"/>
      <c r="P84" s="202"/>
      <c r="Q84" s="214" t="s">
        <v>140</v>
      </c>
      <c r="R84" s="295">
        <f>SUM(R78:R83)</f>
        <v>0</v>
      </c>
      <c r="S84" s="183"/>
      <c r="T84" s="183"/>
      <c r="U84" s="183"/>
      <c r="V84" s="183"/>
      <c r="W84" s="183"/>
      <c r="X84" s="183"/>
      <c r="Y84" s="183"/>
      <c r="Z84" s="183"/>
      <c r="AA84" s="183"/>
    </row>
    <row r="85" spans="1:27" x14ac:dyDescent="0.35">
      <c r="A85" s="192"/>
      <c r="B85" s="192"/>
      <c r="C85" s="225"/>
      <c r="D85" s="225"/>
      <c r="E85" s="225"/>
      <c r="F85" s="225"/>
      <c r="G85" s="225"/>
      <c r="H85" s="225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</row>
    <row r="86" spans="1:27" x14ac:dyDescent="0.35">
      <c r="A86" s="192"/>
      <c r="B86" s="192"/>
      <c r="C86" s="225"/>
      <c r="D86" s="225"/>
      <c r="E86" s="225"/>
      <c r="F86" s="225"/>
      <c r="G86" s="225"/>
      <c r="H86" s="225"/>
      <c r="I86" s="183"/>
      <c r="J86" s="183"/>
      <c r="K86" s="183"/>
      <c r="L86" s="293" t="s">
        <v>141</v>
      </c>
      <c r="M86" s="195" t="s">
        <v>66</v>
      </c>
      <c r="N86" s="195" t="s">
        <v>67</v>
      </c>
      <c r="O86" s="195" t="s">
        <v>68</v>
      </c>
      <c r="P86" s="219" t="s">
        <v>75</v>
      </c>
      <c r="Q86" s="219" t="s">
        <v>76</v>
      </c>
      <c r="R86" s="219" t="s">
        <v>77</v>
      </c>
      <c r="S86" s="183"/>
      <c r="T86" s="202"/>
      <c r="U86" s="217" t="s">
        <v>141</v>
      </c>
      <c r="V86" s="202"/>
      <c r="W86" s="202"/>
      <c r="X86" s="206"/>
      <c r="Y86" s="202"/>
      <c r="Z86" s="202"/>
      <c r="AA86" s="206"/>
    </row>
    <row r="87" spans="1:27" x14ac:dyDescent="0.35">
      <c r="A87" s="192"/>
      <c r="B87" s="244"/>
      <c r="C87" s="245" t="s">
        <v>110</v>
      </c>
      <c r="D87" s="245" t="s">
        <v>111</v>
      </c>
      <c r="E87" s="245" t="s">
        <v>112</v>
      </c>
      <c r="F87" s="245" t="s">
        <v>113</v>
      </c>
      <c r="G87" s="245" t="s">
        <v>114</v>
      </c>
      <c r="H87" s="246" t="s">
        <v>142</v>
      </c>
      <c r="I87" s="183"/>
      <c r="J87" s="183"/>
      <c r="K87" s="205" t="s">
        <v>64</v>
      </c>
      <c r="L87" s="389" t="str">
        <f>IF(ISBLANK('Project Budget'!B83),"",'Project Budget'!B83)</f>
        <v/>
      </c>
      <c r="M87" s="392" t="str">
        <f>IF(ISBLANK('Project Budget'!B83),"",'Project Budget'!D83)</f>
        <v/>
      </c>
      <c r="N87" s="382" t="str">
        <f>IF(ISBLANK('Project Budget'!B83),"",N78*(1+'Project Budget'!K79))</f>
        <v/>
      </c>
      <c r="O87" s="403" t="str">
        <f>IF(ISBLANK('Project Budget'!B83),"",'Project Budget'!E83)</f>
        <v/>
      </c>
      <c r="P87" s="379" t="str">
        <f>IF(ISBLANK('Project Budget'!C83),"",((N87*M87)))</f>
        <v/>
      </c>
      <c r="Q87" s="468" t="str">
        <f>IF(ISBLANK('Project Budget'!D83), "", P87*O87)</f>
        <v/>
      </c>
      <c r="R87" s="379" t="str">
        <f>IF(ISBLANK('Project Budget'!C83),"",P87+Q87)</f>
        <v/>
      </c>
      <c r="S87" s="183"/>
      <c r="T87" s="195"/>
      <c r="U87" s="195" t="s">
        <v>65</v>
      </c>
      <c r="V87" s="195" t="s">
        <v>66</v>
      </c>
      <c r="W87" s="195" t="s">
        <v>67</v>
      </c>
      <c r="X87" s="195" t="s">
        <v>68</v>
      </c>
      <c r="Y87" s="307" t="s">
        <v>69</v>
      </c>
      <c r="Z87" s="201" t="s">
        <v>70</v>
      </c>
      <c r="AA87" s="201" t="s">
        <v>71</v>
      </c>
    </row>
    <row r="88" spans="1:27" x14ac:dyDescent="0.35">
      <c r="A88" s="192"/>
      <c r="B88" s="247" t="s">
        <v>143</v>
      </c>
      <c r="C88" s="248">
        <f>SUM(C69:C81)</f>
        <v>0</v>
      </c>
      <c r="D88" s="359">
        <f t="shared" ref="D88:G88" si="9">SUM(D69:D81)</f>
        <v>0</v>
      </c>
      <c r="E88" s="359">
        <f t="shared" si="9"/>
        <v>0</v>
      </c>
      <c r="F88" s="359">
        <f t="shared" si="9"/>
        <v>0</v>
      </c>
      <c r="G88" s="359">
        <f t="shared" si="9"/>
        <v>0</v>
      </c>
      <c r="H88" s="249">
        <f>SUM(H69:H81)</f>
        <v>0</v>
      </c>
      <c r="I88" s="183"/>
      <c r="J88" s="183"/>
      <c r="K88" s="193"/>
      <c r="L88" s="153" t="str">
        <f>IF(ISBLANK('Project Budget'!B84),"",'Project Budget'!B84)</f>
        <v/>
      </c>
      <c r="M88" s="97" t="str">
        <f>IF(ISBLANK('Project Budget'!B84),"",'Project Budget'!D84)</f>
        <v/>
      </c>
      <c r="N88" s="384" t="str">
        <f>IF(ISBLANK('Project Budget'!B84),"",N79*(1+'Project Budget'!K79))</f>
        <v/>
      </c>
      <c r="O88" s="404" t="str">
        <f>IF(ISBLANK('Project Budget'!B84),"",'Project Budget'!E84)</f>
        <v/>
      </c>
      <c r="P88" s="380" t="str">
        <f>IF(ISBLANK('Project Budget'!C84),"",((N88*M88)))</f>
        <v/>
      </c>
      <c r="Q88" s="282" t="str">
        <f>IF(ISBLANK('Project Budget'!D84), "", P88*O88)</f>
        <v/>
      </c>
      <c r="R88" s="380" t="str">
        <f>IF(ISBLANK('Project Budget'!C84),"",P88+Q88)</f>
        <v/>
      </c>
      <c r="S88" s="183"/>
      <c r="T88" s="205" t="s">
        <v>131</v>
      </c>
      <c r="U88" s="389" t="str">
        <f>IF(ISBLANK('Project Budget'!B91),"",('Project Budget'!B91))</f>
        <v/>
      </c>
      <c r="V88" s="257" t="str">
        <f>IF(ISBLANK('Project Budget'!B91),"",('Project Budget'!D91))</f>
        <v/>
      </c>
      <c r="W88" s="262" t="str">
        <f>IF(ISBLANK('Project Budget'!B91),"",(W79*(1+'Project Budget'!K79)))</f>
        <v/>
      </c>
      <c r="X88" s="257" t="str">
        <f>IF(ISBLANK('Project Budget'!B91),"",('Project Budget'!E91))</f>
        <v/>
      </c>
      <c r="Y88" s="379" t="str">
        <f>IF(ISBLANK('Project Budget'!B91),"",((W88*V88)))</f>
        <v/>
      </c>
      <c r="Z88" s="239" t="str">
        <f>IF(ISBLANK('Project Budget'!C91),"",Y88*X88)</f>
        <v/>
      </c>
      <c r="AA88" s="239" t="str">
        <f>IF(ISBLANK('Project Budget'!B91),"",SUM(Y88:Z88))</f>
        <v/>
      </c>
    </row>
    <row r="89" spans="1:27" x14ac:dyDescent="0.35">
      <c r="A89" s="188"/>
      <c r="B89" s="247" t="s">
        <v>62</v>
      </c>
      <c r="C89" s="248">
        <f>R75+AA73</f>
        <v>0</v>
      </c>
      <c r="D89" s="248">
        <f>R84+AA83</f>
        <v>0</v>
      </c>
      <c r="E89" s="248">
        <f>R93+AA92</f>
        <v>0</v>
      </c>
      <c r="F89" s="248">
        <f>R102+AA101</f>
        <v>0</v>
      </c>
      <c r="G89" s="248">
        <f>R111+AA110</f>
        <v>0</v>
      </c>
      <c r="H89" s="249">
        <f>SUM(C89:G89)</f>
        <v>0</v>
      </c>
      <c r="I89" s="183"/>
      <c r="J89" s="183"/>
      <c r="K89" s="215"/>
      <c r="L89" s="153" t="str">
        <f>IF(ISBLANK('Project Budget'!B85),"",'Project Budget'!B85)</f>
        <v/>
      </c>
      <c r="M89" s="97" t="str">
        <f>IF(ISBLANK('Project Budget'!B85),"",'Project Budget'!D85)</f>
        <v/>
      </c>
      <c r="N89" s="385" t="str">
        <f>IF(ISBLANK('Project Budget'!B85),"",N80*(1+'Project Budget'!K79))</f>
        <v/>
      </c>
      <c r="O89" s="404" t="str">
        <f>IF(ISBLANK('Project Budget'!B85),"",'Project Budget'!E85)</f>
        <v/>
      </c>
      <c r="P89" s="381" t="str">
        <f>IF(ISBLANK('Project Budget'!C85),"",((N89*M89)))</f>
        <v/>
      </c>
      <c r="Q89" s="282" t="str">
        <f>IF(ISBLANK('Project Budget'!D85), "", P89*O89)</f>
        <v/>
      </c>
      <c r="R89" s="380" t="str">
        <f>IF(ISBLANK('Project Budget'!C85),"",P89+Q89)</f>
        <v/>
      </c>
      <c r="S89" s="183"/>
      <c r="T89" s="193"/>
      <c r="U89" s="153" t="str">
        <f>IF(ISBLANK('Project Budget'!B92),"",('Project Budget'!B92))</f>
        <v/>
      </c>
      <c r="V89" s="258" t="str">
        <f>IF(ISBLANK('Project Budget'!B92),"",('Project Budget'!D92))</f>
        <v/>
      </c>
      <c r="W89" s="260" t="str">
        <f>IF(ISBLANK('Project Budget'!B92),"",(W80*(1+'Project Budget'!K79)))</f>
        <v/>
      </c>
      <c r="X89" s="258" t="str">
        <f>IF(ISBLANK('Project Budget'!B92),"",('Project Budget'!E92))</f>
        <v/>
      </c>
      <c r="Y89" s="380" t="str">
        <f>IF(ISBLANK('Project Budget'!B92),"",((W89*V89)))</f>
        <v/>
      </c>
      <c r="Z89" s="357" t="str">
        <f>IF(ISBLANK('Project Budget'!C92),"",Y89*X89)</f>
        <v/>
      </c>
      <c r="AA89" s="357" t="str">
        <f>IF(ISBLANK('Project Budget'!B92),"",SUM(Y89:Z89))</f>
        <v/>
      </c>
    </row>
    <row r="90" spans="1:27" x14ac:dyDescent="0.35">
      <c r="A90" s="188"/>
      <c r="B90" s="250" t="s">
        <v>144</v>
      </c>
      <c r="C90" s="248">
        <f>C88+C89</f>
        <v>0</v>
      </c>
      <c r="D90" s="359">
        <f t="shared" ref="D90:G90" si="10">D88+D89</f>
        <v>0</v>
      </c>
      <c r="E90" s="359">
        <f t="shared" si="10"/>
        <v>0</v>
      </c>
      <c r="F90" s="359">
        <f t="shared" si="10"/>
        <v>0</v>
      </c>
      <c r="G90" s="359">
        <f t="shared" si="10"/>
        <v>0</v>
      </c>
      <c r="H90" s="249">
        <f>H88+H89</f>
        <v>0</v>
      </c>
      <c r="I90" s="183"/>
      <c r="J90" s="183"/>
      <c r="K90" s="227" t="s">
        <v>134</v>
      </c>
      <c r="L90" s="389" t="str">
        <f>IF(ISBLANK('Project Budget'!B87),"",'Project Budget'!B87)</f>
        <v/>
      </c>
      <c r="M90" s="154" t="str">
        <f>IF(ISBLANK('Project Budget'!B87),"",'Project Budget'!D87)</f>
        <v/>
      </c>
      <c r="N90" s="384" t="str">
        <f>IF(ISBLANK('Project Budget'!B87),"",N81)</f>
        <v/>
      </c>
      <c r="O90" s="392" t="str">
        <f>IF(ISBLANK('Project Budget'!B87),"",'Project Budget'!E87)</f>
        <v/>
      </c>
      <c r="P90" s="380" t="str">
        <f>IF(ISBLANK('Project Budget'!C87),"",N90*M90)</f>
        <v/>
      </c>
      <c r="Q90" s="379" t="str">
        <f>IF(ISBLANK('Project Budget'!D87), "", P90*O90)</f>
        <v/>
      </c>
      <c r="R90" s="379" t="str">
        <f>IF(ISBLANK('Project Budget'!C87),"",P90+Q90)</f>
        <v/>
      </c>
      <c r="S90" s="183"/>
      <c r="T90" s="215"/>
      <c r="U90" s="153" t="str">
        <f>IF(ISBLANK('Project Budget'!B93),"",('Project Budget'!B93))</f>
        <v/>
      </c>
      <c r="V90" s="258" t="str">
        <f>IF(ISBLANK('Project Budget'!B93),"",('Project Budget'!D93))</f>
        <v/>
      </c>
      <c r="W90" s="260" t="str">
        <f>IF(ISBLANK('Project Budget'!B93),"",(W81*(1+'Project Budget'!K79)))</f>
        <v/>
      </c>
      <c r="X90" s="258" t="str">
        <f>IF(ISBLANK('Project Budget'!B93),"",('Project Budget'!E93))</f>
        <v/>
      </c>
      <c r="Y90" s="380" t="str">
        <f>IF(ISBLANK('Project Budget'!B93),"",((W90*V90)))</f>
        <v/>
      </c>
      <c r="Z90" s="357" t="str">
        <f>IF(ISBLANK('Project Budget'!C93),"",Y90*X90)</f>
        <v/>
      </c>
      <c r="AA90" s="357" t="str">
        <f>IF(ISBLANK('Project Budget'!B93),"",SUM(Y90:Z90))</f>
        <v/>
      </c>
    </row>
    <row r="91" spans="1:27" x14ac:dyDescent="0.35">
      <c r="A91" s="188"/>
      <c r="B91" s="250" t="s">
        <v>145</v>
      </c>
      <c r="C91" s="251">
        <f>C90*D66</f>
        <v>0</v>
      </c>
      <c r="D91" s="361">
        <f>D90*D66</f>
        <v>0</v>
      </c>
      <c r="E91" s="361">
        <f>E90*D66</f>
        <v>0</v>
      </c>
      <c r="F91" s="361">
        <f>F90*D66</f>
        <v>0</v>
      </c>
      <c r="G91" s="361">
        <f>G90*D66</f>
        <v>0</v>
      </c>
      <c r="H91" s="361">
        <f>SUM(C91:G91)</f>
        <v>0</v>
      </c>
      <c r="I91" s="407"/>
      <c r="J91" s="183"/>
      <c r="K91" s="183"/>
      <c r="L91" s="383" t="str">
        <f>IF(ISBLANK('Project Budget'!B88),"",'Project Budget'!B88)</f>
        <v/>
      </c>
      <c r="M91" s="155" t="str">
        <f>IF(ISBLANK('Project Budget'!B88),"",'Project Budget'!D88)</f>
        <v/>
      </c>
      <c r="N91" s="384" t="str">
        <f>IF(ISBLANK('Project Budget'!B88),"",N82)</f>
        <v/>
      </c>
      <c r="O91" s="97" t="str">
        <f>IF(ISBLANK('Project Budget'!B88),"",'Project Budget'!E88)</f>
        <v/>
      </c>
      <c r="P91" s="380" t="str">
        <f>IF(ISBLANK('Project Budget'!C88),"",N91*M91)</f>
        <v/>
      </c>
      <c r="Q91" s="380" t="str">
        <f>IF(ISBLANK('Project Budget'!D88), "", P91*O91)</f>
        <v/>
      </c>
      <c r="R91" s="380" t="str">
        <f>IF(ISBLANK('Project Budget'!C88),"",P91+Q91)</f>
        <v/>
      </c>
      <c r="S91" s="183"/>
      <c r="T91" s="215"/>
      <c r="U91" s="386" t="str">
        <f>IF(ISBLANK('Project Budget'!B94),"",('Project Budget'!B94))</f>
        <v/>
      </c>
      <c r="V91" s="259" t="str">
        <f>IF(ISBLANK('Project Budget'!B94),"",('Project Budget'!D94))</f>
        <v/>
      </c>
      <c r="W91" s="261" t="str">
        <f>IF(ISBLANK('Project Budget'!B94),"",(W82*(1+'Project Budget'!K79)))</f>
        <v/>
      </c>
      <c r="X91" s="259" t="str">
        <f>IF(ISBLANK('Project Budget'!B94),"",('Project Budget'!E94))</f>
        <v/>
      </c>
      <c r="Y91" s="381" t="str">
        <f>IF(ISBLANK('Project Budget'!B94),"",((W91*V91)))</f>
        <v/>
      </c>
      <c r="Z91" s="358" t="str">
        <f>IF(ISBLANK('Project Budget'!C94),"",Y91*X91)</f>
        <v/>
      </c>
      <c r="AA91" s="358" t="str">
        <f>IF(ISBLANK('Project Budget'!B94),"",SUM(Y91:Z91))</f>
        <v/>
      </c>
    </row>
    <row r="92" spans="1:27" ht="15.5" x14ac:dyDescent="0.35">
      <c r="A92" s="183"/>
      <c r="B92" s="252" t="s">
        <v>118</v>
      </c>
      <c r="C92" s="253">
        <f>C90+C91</f>
        <v>0</v>
      </c>
      <c r="D92" s="363">
        <f t="shared" ref="D92:G92" si="11">D90+D91</f>
        <v>0</v>
      </c>
      <c r="E92" s="363">
        <f t="shared" si="11"/>
        <v>0</v>
      </c>
      <c r="F92" s="363">
        <f t="shared" si="11"/>
        <v>0</v>
      </c>
      <c r="G92" s="363">
        <f t="shared" si="11"/>
        <v>0</v>
      </c>
      <c r="H92" s="254">
        <f>SUM(H90:H91)</f>
        <v>0</v>
      </c>
      <c r="I92" s="183"/>
      <c r="J92" s="183"/>
      <c r="K92" s="183"/>
      <c r="L92" s="230" t="str">
        <f>IF(ISBLANK('Project Budget'!B89),"",'Project Budget'!B89)</f>
        <v/>
      </c>
      <c r="M92" s="387" t="str">
        <f>IF(ISBLANK('Project Budget'!B89),"",'Project Budget'!D89)</f>
        <v/>
      </c>
      <c r="N92" s="385" t="str">
        <f>IF(ISBLANK('Project Budget'!B89),"",N83)</f>
        <v/>
      </c>
      <c r="O92" s="393" t="str">
        <f>IF(ISBLANK('Project Budget'!B89),"",'Project Budget'!E89)</f>
        <v/>
      </c>
      <c r="P92" s="381" t="str">
        <f>IF(ISBLANK('Project Budget'!C89),"",N83*M92)</f>
        <v/>
      </c>
      <c r="Q92" s="381" t="str">
        <f>IF(ISBLANK('Project Budget'!D89), "", P92*O92)</f>
        <v/>
      </c>
      <c r="R92" s="381" t="str">
        <f>IF(ISBLANK('Project Budget'!C89),"",P92+Q92)</f>
        <v/>
      </c>
      <c r="S92" s="183"/>
      <c r="T92" s="183"/>
      <c r="U92" s="183"/>
      <c r="V92" s="183"/>
      <c r="W92" s="183"/>
      <c r="X92" s="183"/>
      <c r="Y92" s="202"/>
      <c r="Z92" s="214" t="s">
        <v>146</v>
      </c>
      <c r="AA92" s="284">
        <f>SUM(AA88:AA91)</f>
        <v>0</v>
      </c>
    </row>
    <row r="93" spans="1:27" x14ac:dyDescent="0.35">
      <c r="A93" s="183"/>
      <c r="B93" s="183"/>
      <c r="C93" s="183"/>
      <c r="D93" s="183"/>
      <c r="E93" s="183"/>
      <c r="F93" s="183"/>
      <c r="G93" s="183"/>
      <c r="H93" s="406">
        <f>SUM(C92:G92)</f>
        <v>0</v>
      </c>
      <c r="I93" s="183"/>
      <c r="J93" s="183"/>
      <c r="K93" s="183"/>
      <c r="L93" s="210"/>
      <c r="M93" s="211"/>
      <c r="N93" s="212"/>
      <c r="O93" s="213"/>
      <c r="P93" s="202"/>
      <c r="Q93" s="214" t="s">
        <v>146</v>
      </c>
      <c r="R93" s="390">
        <f>SUM(R87:R92)</f>
        <v>0</v>
      </c>
      <c r="S93" s="183"/>
      <c r="T93" s="183"/>
      <c r="U93" s="183"/>
      <c r="V93" s="183"/>
      <c r="W93" s="183"/>
      <c r="X93" s="183"/>
      <c r="Y93" s="183"/>
      <c r="Z93" s="183"/>
      <c r="AA93" s="183"/>
    </row>
    <row r="95" spans="1:27" x14ac:dyDescent="0.35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293" t="s">
        <v>98</v>
      </c>
      <c r="M95" s="195" t="s">
        <v>66</v>
      </c>
      <c r="N95" s="195" t="s">
        <v>67</v>
      </c>
      <c r="O95" s="195" t="s">
        <v>68</v>
      </c>
      <c r="P95" s="219" t="s">
        <v>78</v>
      </c>
      <c r="Q95" s="219" t="s">
        <v>79</v>
      </c>
      <c r="R95" s="219" t="s">
        <v>80</v>
      </c>
      <c r="S95" s="183"/>
      <c r="T95" s="202"/>
      <c r="U95" s="217" t="s">
        <v>98</v>
      </c>
      <c r="V95" s="202"/>
      <c r="W95" s="202"/>
      <c r="X95" s="206"/>
      <c r="Y95" s="202"/>
      <c r="Z95" s="202"/>
      <c r="AA95" s="206"/>
    </row>
    <row r="96" spans="1:27" x14ac:dyDescent="0.35">
      <c r="A96" s="183"/>
      <c r="B96" s="183"/>
      <c r="C96" s="183"/>
      <c r="D96" s="183"/>
      <c r="E96" s="183"/>
      <c r="F96" s="183"/>
      <c r="G96" s="183"/>
      <c r="H96" s="183"/>
      <c r="I96" s="183"/>
      <c r="J96" s="183"/>
      <c r="K96" s="205" t="s">
        <v>64</v>
      </c>
      <c r="L96" s="389" t="str">
        <f>IF(ISBLANK('Project Budget'!B83),"",'Project Budget'!B83)</f>
        <v/>
      </c>
      <c r="M96" s="392" t="str">
        <f>IF(ISBLANK('Project Budget'!B83),"",'Project Budget'!D83)</f>
        <v/>
      </c>
      <c r="N96" s="382" t="str">
        <f>IF(ISBLANK('Project Budget'!B83),"",N87*(1+'Project Budget'!K79))</f>
        <v/>
      </c>
      <c r="O96" s="403" t="str">
        <f>IF(ISBLANK('Project Budget'!B83),"",'Project Budget'!E83)</f>
        <v/>
      </c>
      <c r="P96" s="264" t="str">
        <f>IF(ISBLANK('Project Budget'!C83),"",(N96*M96))</f>
        <v/>
      </c>
      <c r="Q96" s="265" t="str">
        <f>IF(ISBLANK('Project Budget'!D83), "", P96*O96)</f>
        <v/>
      </c>
      <c r="R96" s="264" t="str">
        <f>IF(ISBLANK('Project Budget'!C83),"",P96+Q96)</f>
        <v/>
      </c>
      <c r="S96" s="183"/>
      <c r="T96" s="195"/>
      <c r="U96" s="350" t="s">
        <v>65</v>
      </c>
      <c r="V96" s="350" t="s">
        <v>66</v>
      </c>
      <c r="W96" s="350" t="s">
        <v>67</v>
      </c>
      <c r="X96" s="350" t="s">
        <v>68</v>
      </c>
      <c r="Y96" s="307" t="s">
        <v>69</v>
      </c>
      <c r="Z96" s="307" t="s">
        <v>70</v>
      </c>
      <c r="AA96" s="307" t="s">
        <v>71</v>
      </c>
    </row>
    <row r="97" spans="3:27" x14ac:dyDescent="0.35">
      <c r="C97" s="183"/>
      <c r="D97" s="183"/>
      <c r="E97" s="183"/>
      <c r="F97" s="183"/>
      <c r="G97" s="183"/>
      <c r="H97" s="183"/>
      <c r="I97" s="183"/>
      <c r="J97" s="183"/>
      <c r="K97" s="193"/>
      <c r="L97" s="153" t="str">
        <f>IF(ISBLANK('Project Budget'!B84),"",'Project Budget'!B84)</f>
        <v/>
      </c>
      <c r="M97" s="97" t="str">
        <f>IF(ISBLANK('Project Budget'!B84),"",'Project Budget'!D84)</f>
        <v/>
      </c>
      <c r="N97" s="384" t="str">
        <f>IF(ISBLANK('Project Budget'!B84),"",N88*(1+'Project Budget'!K79))</f>
        <v/>
      </c>
      <c r="O97" s="404" t="str">
        <f>IF(ISBLANK('Project Budget'!B84),"",'Project Budget'!E84)</f>
        <v/>
      </c>
      <c r="P97" s="267" t="str">
        <f>IF(ISBLANK('Project Budget'!C84),"",(N97*M97))</f>
        <v/>
      </c>
      <c r="Q97" s="266" t="str">
        <f>IF(ISBLANK('Project Budget'!D84), "", P97*O97)</f>
        <v/>
      </c>
      <c r="R97" s="267" t="str">
        <f>IF(ISBLANK('Project Budget'!C84),"",P97+Q97)</f>
        <v/>
      </c>
      <c r="S97" s="183"/>
      <c r="T97" s="205" t="s">
        <v>131</v>
      </c>
      <c r="U97" s="389" t="str">
        <f>IF(ISBLANK('Project Budget'!B91),"",('Project Budget'!B91))</f>
        <v/>
      </c>
      <c r="V97" s="257" t="str">
        <f>IF(ISBLANK('Project Budget'!B91),"",('Project Budget'!D91))</f>
        <v/>
      </c>
      <c r="W97" s="262" t="str">
        <f>IF(ISBLANK('Project Budget'!B91),"",(W88*(1+'Project Budget'!K79)))</f>
        <v/>
      </c>
      <c r="X97" s="257" t="str">
        <f>IF(ISBLANK('Project Budget'!B91),"",('Project Budget'!E91))</f>
        <v/>
      </c>
      <c r="Y97" s="264" t="str">
        <f>IF(ISBLANK('Project Budget'!B91),"",((W97*V97)))</f>
        <v/>
      </c>
      <c r="Z97" s="277" t="str">
        <f>IF(ISBLANK('Project Budget'!C91),"",Y97*X97)</f>
        <v/>
      </c>
      <c r="AA97" s="277" t="str">
        <f>IF(ISBLANK('Project Budget'!B91),"",SUM(Y97:Z97))</f>
        <v/>
      </c>
    </row>
    <row r="98" spans="3:27" x14ac:dyDescent="0.35">
      <c r="C98" s="183"/>
      <c r="D98" s="183"/>
      <c r="E98" s="183"/>
      <c r="F98" s="183"/>
      <c r="G98" s="183"/>
      <c r="H98" s="183"/>
      <c r="I98" s="183"/>
      <c r="J98" s="183"/>
      <c r="K98" s="215"/>
      <c r="L98" s="386" t="str">
        <f>IF(ISBLANK('Project Budget'!B85),"",'Project Budget'!B85)</f>
        <v/>
      </c>
      <c r="M98" s="393" t="str">
        <f>IF(ISBLANK('Project Budget'!B85),"",'Project Budget'!D85)</f>
        <v/>
      </c>
      <c r="N98" s="385" t="str">
        <f>IF(ISBLANK('Project Budget'!B85),"",N89*(1+'Project Budget'!K79))</f>
        <v/>
      </c>
      <c r="O98" s="405" t="str">
        <f>IF(ISBLANK('Project Budget'!B85),"",'Project Budget'!E85)</f>
        <v/>
      </c>
      <c r="P98" s="268" t="str">
        <f>IF(ISBLANK('Project Budget'!C85),"",(N98*M98))</f>
        <v/>
      </c>
      <c r="Q98" s="269" t="str">
        <f>IF(ISBLANK('Project Budget'!D85), "", P98*O98)</f>
        <v/>
      </c>
      <c r="R98" s="268" t="str">
        <f>IF(ISBLANK('Project Budget'!C85),"",P98+Q98)</f>
        <v/>
      </c>
      <c r="S98" s="183"/>
      <c r="T98" s="193"/>
      <c r="U98" s="153" t="str">
        <f>IF(ISBLANK('Project Budget'!B92),"",('Project Budget'!B92))</f>
        <v/>
      </c>
      <c r="V98" s="258" t="str">
        <f>IF(ISBLANK('Project Budget'!B92),"",('Project Budget'!D92))</f>
        <v/>
      </c>
      <c r="W98" s="260" t="str">
        <f>IF(ISBLANK('Project Budget'!B92),"",(W89*(1+'Project Budget'!K79)))</f>
        <v/>
      </c>
      <c r="X98" s="258" t="str">
        <f>IF(ISBLANK('Project Budget'!B92),"",('Project Budget'!E92))</f>
        <v/>
      </c>
      <c r="Y98" s="267" t="str">
        <f>IF(ISBLANK('Project Budget'!B92),"",((W98*V98)))</f>
        <v/>
      </c>
      <c r="Z98" s="272" t="str">
        <f>IF(ISBLANK('Project Budget'!C92),"",Y98*X98)</f>
        <v/>
      </c>
      <c r="AA98" s="272" t="str">
        <f>IF(ISBLANK('Project Budget'!B92),"",SUM(Y98:Z98))</f>
        <v/>
      </c>
    </row>
    <row r="99" spans="3:27" x14ac:dyDescent="0.35">
      <c r="C99" s="183"/>
      <c r="D99" s="183"/>
      <c r="E99" s="183"/>
      <c r="F99" s="183"/>
      <c r="G99" s="183"/>
      <c r="H99" s="183"/>
      <c r="I99" s="183"/>
      <c r="J99" s="183"/>
      <c r="K99" s="227" t="s">
        <v>134</v>
      </c>
      <c r="L99" s="153" t="str">
        <f>IF(ISBLANK('Project Budget'!B87),"",'Project Budget'!B87)</f>
        <v/>
      </c>
      <c r="M99" s="155" t="str">
        <f>IF(ISBLANK('Project Budget'!B87),"",'Project Budget'!D87)</f>
        <v/>
      </c>
      <c r="N99" s="384" t="str">
        <f>IF(ISBLANK('Project Budget'!B87),"",N90)</f>
        <v/>
      </c>
      <c r="O99" s="155" t="str">
        <f>IF(ISBLANK('Project Budget'!B87),"",'Project Budget'!E87)</f>
        <v/>
      </c>
      <c r="P99" s="267" t="str">
        <f>IF(ISBLANK('Project Budget'!C87),"",N99*M99)</f>
        <v/>
      </c>
      <c r="Q99" s="264" t="str">
        <f>IF(ISBLANK('Project Budget'!D87), "", P99*O99)</f>
        <v/>
      </c>
      <c r="R99" s="264" t="str">
        <f>IF(ISBLANK('Project Budget'!C87),"",P99+Q99)</f>
        <v/>
      </c>
      <c r="S99" s="183"/>
      <c r="T99" s="215"/>
      <c r="U99" s="153" t="str">
        <f>IF(ISBLANK('Project Budget'!B93),"",('Project Budget'!B93))</f>
        <v/>
      </c>
      <c r="V99" s="258" t="str">
        <f>IF(ISBLANK('Project Budget'!B93),"",('Project Budget'!D93))</f>
        <v/>
      </c>
      <c r="W99" s="260" t="str">
        <f>IF(ISBLANK('Project Budget'!B93),"",(W90*(1+'Project Budget'!K79)))</f>
        <v/>
      </c>
      <c r="X99" s="258" t="str">
        <f>IF(ISBLANK('Project Budget'!B93),"",('Project Budget'!E93))</f>
        <v/>
      </c>
      <c r="Y99" s="267" t="str">
        <f>IF(ISBLANK('Project Budget'!B93),"",((W99*V99)))</f>
        <v/>
      </c>
      <c r="Z99" s="272" t="str">
        <f>IF(ISBLANK('Project Budget'!C93),"",Y99*X99)</f>
        <v/>
      </c>
      <c r="AA99" s="272" t="str">
        <f>IF(ISBLANK('Project Budget'!B93),"",SUM(Y99:Z99))</f>
        <v/>
      </c>
    </row>
    <row r="100" spans="3:27" x14ac:dyDescent="0.35">
      <c r="C100" s="203"/>
      <c r="D100" s="203"/>
      <c r="E100" s="203"/>
      <c r="F100" s="203"/>
      <c r="G100" s="203"/>
      <c r="H100" s="183"/>
      <c r="I100" s="183"/>
      <c r="J100" s="183"/>
      <c r="K100" s="183"/>
      <c r="L100" s="153" t="str">
        <f>IF(ISBLANK('Project Budget'!B88),"",'Project Budget'!B88)</f>
        <v/>
      </c>
      <c r="M100" s="155" t="str">
        <f>IF(ISBLANK('Project Budget'!B88),"",'Project Budget'!D88)</f>
        <v/>
      </c>
      <c r="N100" s="384" t="str">
        <f>IF(ISBLANK('Project Budget'!B88),"",N91)</f>
        <v/>
      </c>
      <c r="O100" s="155" t="str">
        <f>IF(ISBLANK('Project Budget'!B88),"",'Project Budget'!E88)</f>
        <v/>
      </c>
      <c r="P100" s="267" t="str">
        <f>IF(ISBLANK('Project Budget'!C88),"",N100*M100)</f>
        <v/>
      </c>
      <c r="Q100" s="267" t="str">
        <f>IF(ISBLANK('Project Budget'!D88), "", P100*O100)</f>
        <v/>
      </c>
      <c r="R100" s="267" t="str">
        <f>IF(ISBLANK('Project Budget'!C88),"",P100+Q100)</f>
        <v/>
      </c>
      <c r="S100" s="183"/>
      <c r="T100" s="215"/>
      <c r="U100" s="386" t="str">
        <f>IF(ISBLANK('Project Budget'!B94),"",('Project Budget'!B94))</f>
        <v/>
      </c>
      <c r="V100" s="259" t="str">
        <f>IF(ISBLANK('Project Budget'!B94),"",('Project Budget'!D94))</f>
        <v/>
      </c>
      <c r="W100" s="261" t="str">
        <f>IF(ISBLANK('Project Budget'!B94),"",(W91*(1+'Project Budget'!K79)))</f>
        <v/>
      </c>
      <c r="X100" s="259" t="str">
        <f>IF(ISBLANK('Project Budget'!B94),"",('Project Budget'!E94))</f>
        <v/>
      </c>
      <c r="Y100" s="268" t="str">
        <f>IF(ISBLANK('Project Budget'!B94),"",((W100*V100)))</f>
        <v/>
      </c>
      <c r="Z100" s="275" t="str">
        <f>IF(ISBLANK('Project Budget'!C94),"",Y100*X100)</f>
        <v/>
      </c>
      <c r="AA100" s="275" t="str">
        <f>IF(ISBLANK('Project Budget'!B94),"",SUM(Y100:Z100))</f>
        <v/>
      </c>
    </row>
    <row r="101" spans="3:27" x14ac:dyDescent="0.35">
      <c r="C101" s="183"/>
      <c r="D101" s="183"/>
      <c r="E101" s="183"/>
      <c r="F101" s="183"/>
      <c r="G101" s="183"/>
      <c r="H101" s="183"/>
      <c r="I101" s="183"/>
      <c r="J101" s="183"/>
      <c r="K101" s="183"/>
      <c r="L101" s="386" t="str">
        <f>IF(ISBLANK('Project Budget'!B89),"",'Project Budget'!B89)</f>
        <v/>
      </c>
      <c r="M101" s="387" t="str">
        <f>IF(ISBLANK('Project Budget'!B89),"",'Project Budget'!D89)</f>
        <v/>
      </c>
      <c r="N101" s="385" t="str">
        <f>IF(ISBLANK('Project Budget'!B89),"",N92)</f>
        <v/>
      </c>
      <c r="O101" s="387" t="str">
        <f>IF(ISBLANK('Project Budget'!B89),"",'Project Budget'!E89)</f>
        <v/>
      </c>
      <c r="P101" s="268" t="str">
        <f>IF(ISBLANK('Project Budget'!C89),"",N101*M101)</f>
        <v/>
      </c>
      <c r="Q101" s="268" t="str">
        <f>IF(ISBLANK('Project Budget'!D89), "", P101*O101)</f>
        <v/>
      </c>
      <c r="R101" s="268" t="str">
        <f>IF(ISBLANK('Project Budget'!C89),"",P101+Q101)</f>
        <v/>
      </c>
      <c r="S101" s="183"/>
      <c r="T101" s="183"/>
      <c r="U101" s="183"/>
      <c r="V101" s="183"/>
      <c r="W101" s="183"/>
      <c r="X101" s="183"/>
      <c r="Y101" s="183"/>
      <c r="Z101" s="214" t="s">
        <v>147</v>
      </c>
      <c r="AA101" s="295">
        <f>SUM(AA97:AA100)</f>
        <v>0</v>
      </c>
    </row>
    <row r="102" spans="3:27" x14ac:dyDescent="0.35">
      <c r="C102" s="203"/>
      <c r="D102" s="203"/>
      <c r="E102" s="203"/>
      <c r="F102" s="203"/>
      <c r="G102" s="183"/>
      <c r="H102" s="183"/>
      <c r="I102" s="183"/>
      <c r="J102" s="183"/>
      <c r="K102" s="183"/>
      <c r="L102" s="210"/>
      <c r="M102" s="211"/>
      <c r="N102" s="212"/>
      <c r="O102" s="213"/>
      <c r="P102" s="202"/>
      <c r="Q102" s="214" t="s">
        <v>147</v>
      </c>
      <c r="R102" s="270">
        <f>SUM(R96:R101)</f>
        <v>0</v>
      </c>
      <c r="S102" s="183"/>
      <c r="T102" s="183"/>
      <c r="U102" s="183"/>
      <c r="V102" s="183"/>
      <c r="W102" s="183"/>
      <c r="X102" s="183"/>
      <c r="Y102" s="183"/>
      <c r="Z102" s="183"/>
      <c r="AA102" s="183"/>
    </row>
    <row r="104" spans="3:27" x14ac:dyDescent="0.35">
      <c r="C104" s="183"/>
      <c r="D104" s="183"/>
      <c r="E104" s="183"/>
      <c r="F104" s="183"/>
      <c r="G104" s="183"/>
      <c r="H104" s="183"/>
      <c r="I104" s="183"/>
      <c r="J104" s="183"/>
      <c r="K104" s="183"/>
      <c r="L104" s="293" t="s">
        <v>99</v>
      </c>
      <c r="M104" s="294" t="s">
        <v>66</v>
      </c>
      <c r="N104" s="195" t="s">
        <v>67</v>
      </c>
      <c r="O104" s="224" t="s">
        <v>68</v>
      </c>
      <c r="P104" s="219" t="s">
        <v>81</v>
      </c>
      <c r="Q104" s="219" t="s">
        <v>82</v>
      </c>
      <c r="R104" s="219" t="s">
        <v>83</v>
      </c>
      <c r="S104" s="183"/>
      <c r="T104" s="202"/>
      <c r="U104" s="217" t="s">
        <v>99</v>
      </c>
      <c r="V104" s="202"/>
      <c r="W104" s="202"/>
      <c r="X104" s="206"/>
      <c r="Y104" s="202"/>
      <c r="Z104" s="202"/>
      <c r="AA104" s="206"/>
    </row>
    <row r="105" spans="3:27" x14ac:dyDescent="0.35">
      <c r="C105" s="183"/>
      <c r="D105" s="183"/>
      <c r="E105" s="183"/>
      <c r="F105" s="203"/>
      <c r="G105" s="183"/>
      <c r="H105" s="183"/>
      <c r="I105" s="183"/>
      <c r="J105" s="183"/>
      <c r="K105" s="205" t="s">
        <v>64</v>
      </c>
      <c r="L105" s="389" t="str">
        <f>IF(ISBLANK('Project Budget'!B83),"",'Project Budget'!B83)</f>
        <v/>
      </c>
      <c r="M105" s="392" t="str">
        <f>IF(ISBLANK('Project Budget'!B83),"",'Project Budget'!D83)</f>
        <v/>
      </c>
      <c r="N105" s="382" t="str">
        <f>IF(ISBLANK('Project Budget'!B83),"",N96*(1+'Project Budget'!K79))</f>
        <v/>
      </c>
      <c r="O105" s="403" t="str">
        <f>IF(ISBLANK('Project Budget'!B83),"",'Project Budget'!E83)</f>
        <v/>
      </c>
      <c r="P105" s="379" t="str">
        <f>IF(ISBLANK('Project Budget'!C83),"",(N105*M105))</f>
        <v/>
      </c>
      <c r="Q105" s="468" t="str">
        <f>IF(ISBLANK('Project Budget'!D83), "", P105*O105)</f>
        <v/>
      </c>
      <c r="R105" s="379" t="str">
        <f>IF(ISBLANK('Project Budget'!C83),"",P105+Q105)</f>
        <v/>
      </c>
      <c r="S105" s="183"/>
      <c r="T105" s="195"/>
      <c r="U105" s="350" t="s">
        <v>65</v>
      </c>
      <c r="V105" s="350" t="s">
        <v>66</v>
      </c>
      <c r="W105" s="350" t="s">
        <v>67</v>
      </c>
      <c r="X105" s="350" t="s">
        <v>68</v>
      </c>
      <c r="Y105" s="307" t="s">
        <v>69</v>
      </c>
      <c r="Z105" s="307" t="s">
        <v>70</v>
      </c>
      <c r="AA105" s="307" t="s">
        <v>71</v>
      </c>
    </row>
    <row r="106" spans="3:27" x14ac:dyDescent="0.35">
      <c r="C106" s="183"/>
      <c r="D106" s="183"/>
      <c r="E106" s="183"/>
      <c r="F106" s="183"/>
      <c r="G106" s="183"/>
      <c r="H106" s="183"/>
      <c r="I106" s="183"/>
      <c r="J106" s="183"/>
      <c r="K106" s="193"/>
      <c r="L106" s="153" t="str">
        <f>IF(ISBLANK('Project Budget'!B84),"",'Project Budget'!B84)</f>
        <v/>
      </c>
      <c r="M106" s="97" t="str">
        <f>IF(ISBLANK('Project Budget'!B84),"",'Project Budget'!D84)</f>
        <v/>
      </c>
      <c r="N106" s="384" t="str">
        <f>IF(ISBLANK('Project Budget'!B84),"",N97*(1+'Project Budget'!K79))</f>
        <v/>
      </c>
      <c r="O106" s="404" t="str">
        <f>IF(ISBLANK('Project Budget'!B84),"",'Project Budget'!E84)</f>
        <v/>
      </c>
      <c r="P106" s="380" t="str">
        <f>IF(ISBLANK('Project Budget'!C84),"",(N106*M106))</f>
        <v/>
      </c>
      <c r="Q106" s="282" t="str">
        <f>IF(ISBLANK('Project Budget'!D84), "", P106*O106)</f>
        <v/>
      </c>
      <c r="R106" s="380" t="str">
        <f>IF(ISBLANK('Project Budget'!C84),"",P106+Q106)</f>
        <v/>
      </c>
      <c r="S106" s="183"/>
      <c r="T106" s="205" t="s">
        <v>131</v>
      </c>
      <c r="U106" s="389" t="str">
        <f>IF(ISBLANK('Project Budget'!B91),"",('Project Budget'!B91))</f>
        <v/>
      </c>
      <c r="V106" s="257" t="str">
        <f>IF(ISBLANK('Project Budget'!B91),"",('Project Budget'!D91))</f>
        <v/>
      </c>
      <c r="W106" s="262" t="str">
        <f>IF(ISBLANK('Project Budget'!B91),"",(W97*(1+'Project Budget'!K79)))</f>
        <v/>
      </c>
      <c r="X106" s="257" t="str">
        <f>IF(ISBLANK('Project Budget'!B91),"",('Project Budget'!E91))</f>
        <v/>
      </c>
      <c r="Y106" s="379" t="str">
        <f>IF(ISBLANK('Project Budget'!B91),"",((W106*V106)))</f>
        <v/>
      </c>
      <c r="Z106" s="239" t="str">
        <f>IF(ISBLANK('Project Budget'!C91),"",Y106*X106)</f>
        <v/>
      </c>
      <c r="AA106" s="239" t="str">
        <f>IF(ISBLANK('Project Budget'!B91),"",SUM(Y106:Z106))</f>
        <v/>
      </c>
    </row>
    <row r="107" spans="3:27" x14ac:dyDescent="0.35">
      <c r="C107" s="183"/>
      <c r="D107" s="183"/>
      <c r="E107" s="183"/>
      <c r="F107" s="183"/>
      <c r="G107" s="183"/>
      <c r="H107" s="183"/>
      <c r="I107" s="183"/>
      <c r="J107" s="183"/>
      <c r="K107" s="215"/>
      <c r="L107" s="386" t="str">
        <f>IF(ISBLANK('Project Budget'!B85),"",'Project Budget'!B85)</f>
        <v/>
      </c>
      <c r="M107" s="393" t="str">
        <f>IF(ISBLANK('Project Budget'!B85),"",'Project Budget'!D85)</f>
        <v/>
      </c>
      <c r="N107" s="385" t="str">
        <f>IF(ISBLANK('Project Budget'!B85),"",N98*(1+'Project Budget'!K79))</f>
        <v/>
      </c>
      <c r="O107" s="405" t="str">
        <f>IF(ISBLANK('Project Budget'!B85),"",'Project Budget'!E85)</f>
        <v/>
      </c>
      <c r="P107" s="381" t="str">
        <f>IF(ISBLANK('Project Budget'!C85),"",(N107*M107))</f>
        <v/>
      </c>
      <c r="Q107" s="283" t="str">
        <f>IF(ISBLANK('Project Budget'!D85), "", P107*O107)</f>
        <v/>
      </c>
      <c r="R107" s="381" t="str">
        <f>IF(ISBLANK('Project Budget'!C85),"",P107+Q107)</f>
        <v/>
      </c>
      <c r="S107" s="183"/>
      <c r="T107" s="193"/>
      <c r="U107" s="153" t="str">
        <f>IF(ISBLANK('Project Budget'!B92),"",('Project Budget'!B92))</f>
        <v/>
      </c>
      <c r="V107" s="258" t="str">
        <f>IF(ISBLANK('Project Budget'!B92),"",('Project Budget'!D92))</f>
        <v/>
      </c>
      <c r="W107" s="260" t="str">
        <f>IF(ISBLANK('Project Budget'!B92),"",(W98*(1+'Project Budget'!K79)))</f>
        <v/>
      </c>
      <c r="X107" s="258" t="str">
        <f>IF(ISBLANK('Project Budget'!B92),"",('Project Budget'!E92))</f>
        <v/>
      </c>
      <c r="Y107" s="380" t="str">
        <f>IF(ISBLANK('Project Budget'!B92),"",((W107*V107)))</f>
        <v/>
      </c>
      <c r="Z107" s="357" t="str">
        <f>IF(ISBLANK('Project Budget'!C92),"",Y107*X107)</f>
        <v/>
      </c>
      <c r="AA107" s="357" t="str">
        <f>IF(ISBLANK('Project Budget'!B92),"",SUM(Y107:Z107))</f>
        <v/>
      </c>
    </row>
    <row r="108" spans="3:27" x14ac:dyDescent="0.35">
      <c r="C108" s="183"/>
      <c r="D108" s="183"/>
      <c r="E108" s="183"/>
      <c r="F108" s="183"/>
      <c r="G108" s="183"/>
      <c r="H108" s="183"/>
      <c r="I108" s="183"/>
      <c r="J108" s="183"/>
      <c r="K108" s="227" t="s">
        <v>134</v>
      </c>
      <c r="L108" s="153" t="str">
        <f>IF(ISBLANK('Project Budget'!B87),"",'Project Budget'!B87)</f>
        <v/>
      </c>
      <c r="M108" s="155" t="str">
        <f>IF(ISBLANK('Project Budget'!B87),"",'Project Budget'!D87)</f>
        <v/>
      </c>
      <c r="N108" s="384" t="str">
        <f>IF(ISBLANK('Project Budget'!B87),"",N99)</f>
        <v/>
      </c>
      <c r="O108" s="97" t="str">
        <f>IF(ISBLANK('Project Budget'!B87),"",'Project Budget'!E87)</f>
        <v/>
      </c>
      <c r="P108" s="380" t="str">
        <f>IF(ISBLANK('Project Budget'!C87),"",N108*M108)</f>
        <v/>
      </c>
      <c r="Q108" s="379" t="str">
        <f>IF(ISBLANK('Project Budget'!D87), "", P108*O108)</f>
        <v/>
      </c>
      <c r="R108" s="379" t="str">
        <f>IF(ISBLANK('Project Budget'!C87),"",P108+Q108)</f>
        <v/>
      </c>
      <c r="S108" s="183"/>
      <c r="T108" s="215"/>
      <c r="U108" s="153" t="str">
        <f>IF(ISBLANK('Project Budget'!B93),"",('Project Budget'!B93))</f>
        <v/>
      </c>
      <c r="V108" s="258" t="str">
        <f>IF(ISBLANK('Project Budget'!B93),"",('Project Budget'!D93))</f>
        <v/>
      </c>
      <c r="W108" s="260" t="str">
        <f>IF(ISBLANK('Project Budget'!B93),"",(W99*(1+'Project Budget'!K79)))</f>
        <v/>
      </c>
      <c r="X108" s="258" t="str">
        <f>IF(ISBLANK('Project Budget'!B93),"",('Project Budget'!E93))</f>
        <v/>
      </c>
      <c r="Y108" s="380" t="str">
        <f>IF(ISBLANK('Project Budget'!B93),"",((W108*V108)))</f>
        <v/>
      </c>
      <c r="Z108" s="357" t="str">
        <f>IF(ISBLANK('Project Budget'!C93),"",Y108*X108)</f>
        <v/>
      </c>
      <c r="AA108" s="357" t="str">
        <f>IF(ISBLANK('Project Budget'!B93),"",SUM(Y108:Z108))</f>
        <v/>
      </c>
    </row>
    <row r="109" spans="3:27" x14ac:dyDescent="0.35">
      <c r="C109" s="183"/>
      <c r="D109" s="183"/>
      <c r="E109" s="183"/>
      <c r="F109" s="183"/>
      <c r="G109" s="183"/>
      <c r="H109" s="183"/>
      <c r="I109" s="183"/>
      <c r="J109" s="183"/>
      <c r="K109" s="183"/>
      <c r="L109" s="153" t="str">
        <f>IF(ISBLANK('Project Budget'!B88),"",'Project Budget'!B88)</f>
        <v/>
      </c>
      <c r="M109" s="155" t="str">
        <f>IF(ISBLANK('Project Budget'!B88),"",'Project Budget'!D88)</f>
        <v/>
      </c>
      <c r="N109" s="384" t="str">
        <f>IF(ISBLANK('Project Budget'!B88),"",N100)</f>
        <v/>
      </c>
      <c r="O109" s="97" t="str">
        <f>IF(ISBLANK('Project Budget'!B88),"",'Project Budget'!E88)</f>
        <v/>
      </c>
      <c r="P109" s="380" t="str">
        <f>IF(ISBLANK('Project Budget'!C88),"",N109*M109)</f>
        <v/>
      </c>
      <c r="Q109" s="380" t="str">
        <f>IF(ISBLANK('Project Budget'!D88), "", P109*O109)</f>
        <v/>
      </c>
      <c r="R109" s="380" t="str">
        <f>IF(ISBLANK('Project Budget'!C88),"",P109+Q109)</f>
        <v/>
      </c>
      <c r="S109" s="183"/>
      <c r="T109" s="215"/>
      <c r="U109" s="386" t="str">
        <f>IF(ISBLANK('Project Budget'!B94),"",('Project Budget'!B94))</f>
        <v/>
      </c>
      <c r="V109" s="259" t="str">
        <f>IF(ISBLANK('Project Budget'!B94),"",('Project Budget'!D94))</f>
        <v/>
      </c>
      <c r="W109" s="261" t="str">
        <f>IF(ISBLANK('Project Budget'!B94),"",(W100*(1+'Project Budget'!K79)))</f>
        <v/>
      </c>
      <c r="X109" s="259" t="str">
        <f>IF(ISBLANK('Project Budget'!B94),"",('Project Budget'!E94))</f>
        <v/>
      </c>
      <c r="Y109" s="381" t="str">
        <f>IF(ISBLANK('Project Budget'!B94),"",((W109*V109)))</f>
        <v/>
      </c>
      <c r="Z109" s="358" t="str">
        <f>IF(ISBLANK('Project Budget'!C94),"",Y109*X109)</f>
        <v/>
      </c>
      <c r="AA109" s="358" t="str">
        <f>IF(ISBLANK('Project Budget'!B94),"",SUM(Y109:Z109))</f>
        <v/>
      </c>
    </row>
    <row r="110" spans="3:27" x14ac:dyDescent="0.35">
      <c r="C110" s="183"/>
      <c r="D110" s="183"/>
      <c r="E110" s="183"/>
      <c r="F110" s="183"/>
      <c r="G110" s="183"/>
      <c r="H110" s="183"/>
      <c r="I110" s="183"/>
      <c r="J110" s="183"/>
      <c r="K110" s="183"/>
      <c r="L110" s="386" t="str">
        <f>IF(ISBLANK('Project Budget'!B89),"",'Project Budget'!B89)</f>
        <v/>
      </c>
      <c r="M110" s="387" t="str">
        <f>IF(ISBLANK('Project Budget'!B89),"",'Project Budget'!D89)</f>
        <v/>
      </c>
      <c r="N110" s="385" t="str">
        <f>IF(ISBLANK('Project Budget'!B89),"",N101)</f>
        <v/>
      </c>
      <c r="O110" s="393" t="str">
        <f>IF(ISBLANK('Project Budget'!B89),"",'Project Budget'!E89)</f>
        <v/>
      </c>
      <c r="P110" s="381" t="str">
        <f>IF(ISBLANK('Project Budget'!C89),"",N110*M110)</f>
        <v/>
      </c>
      <c r="Q110" s="381" t="str">
        <f>IF(ISBLANK('Project Budget'!D89), "", P110*O110)</f>
        <v/>
      </c>
      <c r="R110" s="381" t="str">
        <f>IF(ISBLANK('Project Budget'!C89),"",P110+Q110)</f>
        <v/>
      </c>
      <c r="S110" s="183"/>
      <c r="T110" s="183"/>
      <c r="U110" s="183"/>
      <c r="V110" s="183"/>
      <c r="W110" s="183"/>
      <c r="X110" s="183"/>
      <c r="Y110" s="183"/>
      <c r="Z110" s="214" t="s">
        <v>148</v>
      </c>
      <c r="AA110" s="390">
        <f>SUM(AA106:AA109)</f>
        <v>0</v>
      </c>
    </row>
    <row r="111" spans="3:27" x14ac:dyDescent="0.35">
      <c r="C111" s="183"/>
      <c r="D111" s="183"/>
      <c r="E111" s="183"/>
      <c r="F111" s="183"/>
      <c r="G111" s="183"/>
      <c r="H111" s="183"/>
      <c r="I111" s="183"/>
      <c r="J111" s="183"/>
      <c r="K111" s="183"/>
      <c r="L111" s="210"/>
      <c r="M111" s="211"/>
      <c r="N111" s="212"/>
      <c r="O111" s="213"/>
      <c r="P111" s="202"/>
      <c r="Q111" s="214" t="s">
        <v>148</v>
      </c>
      <c r="R111" s="390">
        <f>SUM(R105:R110)</f>
        <v>0</v>
      </c>
      <c r="S111" s="183"/>
      <c r="T111" s="183"/>
      <c r="U111" s="183"/>
      <c r="V111" s="183"/>
      <c r="W111" s="183"/>
      <c r="X111" s="183"/>
      <c r="Y111" s="183"/>
      <c r="Z111" s="183"/>
      <c r="AA111" s="183"/>
    </row>
  </sheetData>
  <pageMargins left="0.7" right="0.7" top="0.75" bottom="0.75" header="0.3" footer="0.3"/>
  <pageSetup orientation="portrait" r:id="rId1"/>
  <ignoredErrors>
    <ignoredError sqref="D41 C91:G91 H90 O47:O48" formula="1"/>
    <ignoredError sqref="C40:C42 H40:H4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FA12B"/>
  </sheetPr>
  <dimension ref="A1:J19"/>
  <sheetViews>
    <sheetView workbookViewId="0">
      <selection activeCell="E12" sqref="E12"/>
    </sheetView>
  </sheetViews>
  <sheetFormatPr defaultRowHeight="14.5" x14ac:dyDescent="0.35"/>
  <cols>
    <col min="1" max="1" width="20" customWidth="1"/>
    <col min="3" max="3" width="10.54296875" customWidth="1"/>
    <col min="4" max="4" width="19.54296875" customWidth="1"/>
    <col min="5" max="9" width="15.7265625" customWidth="1"/>
    <col min="10" max="10" width="22.453125" customWidth="1"/>
  </cols>
  <sheetData>
    <row r="1" spans="1:10" ht="22.5" x14ac:dyDescent="0.45">
      <c r="A1" s="299" t="s">
        <v>175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x14ac:dyDescent="0.35">
      <c r="A2" s="301"/>
      <c r="B2" s="301"/>
      <c r="C2" s="301"/>
      <c r="D2" s="301"/>
      <c r="E2" s="301"/>
      <c r="F2" s="301"/>
      <c r="G2" s="301"/>
      <c r="H2" s="301"/>
      <c r="I2" s="301"/>
      <c r="J2" s="301"/>
    </row>
    <row r="3" spans="1:10" x14ac:dyDescent="0.35">
      <c r="A3" s="301"/>
      <c r="B3" s="302" t="s">
        <v>37</v>
      </c>
      <c r="C3" s="301"/>
      <c r="D3" s="301"/>
      <c r="E3" s="301"/>
      <c r="F3" s="301"/>
      <c r="G3" s="301"/>
      <c r="H3" s="301"/>
      <c r="I3" s="301"/>
      <c r="J3" s="301"/>
    </row>
    <row r="4" spans="1:10" x14ac:dyDescent="0.35">
      <c r="A4" s="7" t="s">
        <v>176</v>
      </c>
      <c r="B4" s="408">
        <f>'Project Budget'!F3</f>
        <v>0.75</v>
      </c>
      <c r="C4" s="301"/>
      <c r="D4" s="300" t="s">
        <v>177</v>
      </c>
      <c r="E4" s="300" t="s">
        <v>122</v>
      </c>
      <c r="F4" s="300" t="s">
        <v>123</v>
      </c>
      <c r="G4" s="300" t="s">
        <v>124</v>
      </c>
      <c r="H4" s="300" t="s">
        <v>125</v>
      </c>
      <c r="I4" s="300" t="s">
        <v>126</v>
      </c>
      <c r="J4" s="300" t="s">
        <v>178</v>
      </c>
    </row>
    <row r="5" spans="1:10" x14ac:dyDescent="0.35">
      <c r="A5" s="301"/>
      <c r="B5" s="301"/>
      <c r="C5" s="301"/>
      <c r="D5" s="301"/>
      <c r="E5" s="301"/>
      <c r="F5" s="301"/>
      <c r="G5" s="301"/>
      <c r="H5" s="301"/>
      <c r="I5" s="301"/>
      <c r="J5" s="301"/>
    </row>
    <row r="6" spans="1:10" ht="41.25" customHeight="1" x14ac:dyDescent="0.35">
      <c r="A6" s="301"/>
      <c r="B6" s="301"/>
      <c r="C6" s="301"/>
      <c r="D6" s="409" t="s">
        <v>179</v>
      </c>
      <c r="E6" s="410">
        <f>'Project Budget'!H43</f>
        <v>0</v>
      </c>
      <c r="F6" s="410">
        <f>'Project Budget'!I43</f>
        <v>0</v>
      </c>
      <c r="G6" s="410">
        <f>'Project Budget'!J43</f>
        <v>0</v>
      </c>
      <c r="H6" s="410">
        <f>'Project Budget'!K43</f>
        <v>0</v>
      </c>
      <c r="I6" s="410">
        <f>'Project Budget'!L43</f>
        <v>0</v>
      </c>
      <c r="J6" s="411">
        <f>SUM(E6:I6)</f>
        <v>0</v>
      </c>
    </row>
    <row r="7" spans="1:10" x14ac:dyDescent="0.35">
      <c r="A7" s="301"/>
      <c r="B7" s="301"/>
      <c r="C7" s="301"/>
      <c r="D7" s="7" t="s">
        <v>180</v>
      </c>
      <c r="E7" s="410">
        <f>'Project Budget'!H26</f>
        <v>0</v>
      </c>
      <c r="F7" s="410">
        <f>'Project Budget'!I26</f>
        <v>0</v>
      </c>
      <c r="G7" s="410">
        <f>'Project Budget'!J26</f>
        <v>0</v>
      </c>
      <c r="H7" s="410">
        <f>'Project Budget'!K26</f>
        <v>0</v>
      </c>
      <c r="I7" s="410">
        <f>'Project Budget'!L26</f>
        <v>0</v>
      </c>
      <c r="J7" s="411">
        <f>SUM(E7:I7)</f>
        <v>0</v>
      </c>
    </row>
    <row r="8" spans="1:10" s="298" customFormat="1" x14ac:dyDescent="0.35">
      <c r="A8" s="301"/>
      <c r="B8" s="301"/>
      <c r="C8" s="301"/>
      <c r="D8" s="7" t="s">
        <v>185</v>
      </c>
      <c r="E8" s="410">
        <f>Subawards!C42</f>
        <v>0</v>
      </c>
      <c r="F8" s="410">
        <f>Subawards!D42</f>
        <v>0</v>
      </c>
      <c r="G8" s="410">
        <f>Subawards!E42</f>
        <v>0</v>
      </c>
      <c r="H8" s="410">
        <f>Subawards!F42</f>
        <v>0</v>
      </c>
      <c r="I8" s="410">
        <f>Subawards!G42</f>
        <v>0</v>
      </c>
      <c r="J8" s="411">
        <f>SUM(E8:I8)</f>
        <v>0</v>
      </c>
    </row>
    <row r="9" spans="1:10" x14ac:dyDescent="0.35">
      <c r="A9" s="301"/>
      <c r="B9" s="301"/>
      <c r="C9" s="301"/>
      <c r="D9" s="7" t="s">
        <v>186</v>
      </c>
      <c r="E9" s="410">
        <f>Subawards!C92</f>
        <v>0</v>
      </c>
      <c r="F9" s="410">
        <f>Subawards!D92</f>
        <v>0</v>
      </c>
      <c r="G9" s="410">
        <f>Subawards!E92</f>
        <v>0</v>
      </c>
      <c r="H9" s="410">
        <f>Subawards!F92</f>
        <v>0</v>
      </c>
      <c r="I9" s="410">
        <f>Subawards!G92</f>
        <v>0</v>
      </c>
      <c r="J9" s="411">
        <f>SUM(E9:I9)</f>
        <v>0</v>
      </c>
    </row>
    <row r="10" spans="1:10" x14ac:dyDescent="0.35">
      <c r="A10" s="301"/>
      <c r="B10" s="301"/>
      <c r="C10" s="301"/>
      <c r="D10" s="302"/>
      <c r="E10" s="62"/>
      <c r="F10" s="62"/>
      <c r="G10" s="62"/>
      <c r="H10" s="62"/>
      <c r="I10" s="62"/>
      <c r="J10" s="301"/>
    </row>
    <row r="11" spans="1:10" x14ac:dyDescent="0.35">
      <c r="A11" s="301"/>
      <c r="B11" s="412"/>
      <c r="C11" s="412"/>
      <c r="D11" s="7" t="s">
        <v>181</v>
      </c>
      <c r="E11" s="413">
        <f>'Project Budget'!H42</f>
        <v>0</v>
      </c>
      <c r="F11" s="413">
        <f>'Project Budget'!I42</f>
        <v>0</v>
      </c>
      <c r="G11" s="413">
        <f>'Project Budget'!J42</f>
        <v>0</v>
      </c>
      <c r="H11" s="413">
        <f>'Project Budget'!K42</f>
        <v>0</v>
      </c>
      <c r="I11" s="413">
        <f>'Project Budget'!L42</f>
        <v>0</v>
      </c>
      <c r="J11" s="414">
        <f>SUM(E11:I11)</f>
        <v>0</v>
      </c>
    </row>
    <row r="12" spans="1:10" s="298" customFormat="1" x14ac:dyDescent="0.35">
      <c r="A12" s="301"/>
      <c r="B12" s="412"/>
      <c r="C12" s="412"/>
      <c r="D12" s="7" t="s">
        <v>185</v>
      </c>
      <c r="E12" s="413">
        <f>IF(Subawards!C42&gt;=25000,Subawards!C42-25000,0)</f>
        <v>0</v>
      </c>
      <c r="F12" s="413">
        <f>IF(SUM(Subawards!C42:'Subawards'!D42)&gt;=25000,(SUM(Subawards!C42:'Subawards'!D42)-(E12)-25000),0)</f>
        <v>0</v>
      </c>
      <c r="G12" s="413">
        <f>IF(SUM(Subawards!C42:'Subawards'!E42)&gt;=25000,(SUM(Subawards!C42:'Subawards'!E42)-SUM(E12:F12)-25000),0)</f>
        <v>0</v>
      </c>
      <c r="H12" s="413">
        <f>IF(SUM(Subawards!C42:'Subawards'!F42)&gt;=25000,(SUM(Subawards!C42:'Subawards'!F42)-SUM(E12:G12)-25000),0)</f>
        <v>0</v>
      </c>
      <c r="I12" s="413">
        <f>IF(SUM(Subawards!C42:'Subawards'!G42)&gt;=25000,(SUM(Subawards!C42:'Subawards'!G42)-SUM(E12:H12)-25000),0)</f>
        <v>0</v>
      </c>
      <c r="J12" s="414">
        <f>SUM(E12:I12)</f>
        <v>0</v>
      </c>
    </row>
    <row r="13" spans="1:10" x14ac:dyDescent="0.35">
      <c r="A13" s="301"/>
      <c r="B13" s="301"/>
      <c r="C13" s="301"/>
      <c r="D13" s="7" t="s">
        <v>186</v>
      </c>
      <c r="E13" s="413">
        <f>IF(Subawards!C92&gt;=25000,Subawards!C92-25000,0)</f>
        <v>0</v>
      </c>
      <c r="F13" s="413">
        <f>IF(SUM(Subawards!C92:'Subawards'!D92)&gt;=25000,(SUM(Subawards!C92:'Subawards'!D92)-(E13)-25000),0)</f>
        <v>0</v>
      </c>
      <c r="G13" s="413">
        <f>IF(SUM(Subawards!C92:'Subawards'!E92)&gt;=25000,(SUM(Subawards!C92:'Subawards'!E92)-SUM(E13:F13)-25000),0)</f>
        <v>0</v>
      </c>
      <c r="H13" s="413">
        <f>IF(SUM(Subawards!C92:'Subawards'!F92)&gt;=25000,(SUM(Subawards!C92:'Subawards'!F92)-SUM(E13:G13)-25000),0)</f>
        <v>0</v>
      </c>
      <c r="I13" s="413">
        <f>IF(SUM(Subawards!C92:'Subawards'!G92)&gt;=25000,(SUM(Subawards!C92:'Subawards'!G92)-SUM(E13:H13)-25000),0)</f>
        <v>0</v>
      </c>
      <c r="J13" s="414">
        <f>SUM(E13:I13)</f>
        <v>0</v>
      </c>
    </row>
    <row r="14" spans="1:10" x14ac:dyDescent="0.35">
      <c r="A14" s="301"/>
      <c r="B14" s="301"/>
      <c r="C14" s="301"/>
      <c r="D14" s="7" t="s">
        <v>182</v>
      </c>
      <c r="E14" s="413">
        <f>'Project Budget'!H36</f>
        <v>0</v>
      </c>
      <c r="F14" s="413">
        <f>'Project Budget'!I36</f>
        <v>0</v>
      </c>
      <c r="G14" s="413">
        <f>'Project Budget'!J36</f>
        <v>0</v>
      </c>
      <c r="H14" s="413">
        <f>'Project Budget'!K36</f>
        <v>0</v>
      </c>
      <c r="I14" s="413">
        <f>'Project Budget'!L36</f>
        <v>0</v>
      </c>
      <c r="J14" s="414">
        <f>SUM(E14:I14)</f>
        <v>0</v>
      </c>
    </row>
    <row r="15" spans="1:10" x14ac:dyDescent="0.35">
      <c r="A15" s="301"/>
      <c r="B15" s="301"/>
      <c r="C15" s="301"/>
      <c r="D15" s="301"/>
      <c r="E15" s="62"/>
      <c r="F15" s="62"/>
      <c r="G15" s="62"/>
      <c r="H15" s="62"/>
      <c r="I15" s="62"/>
      <c r="J15" s="301"/>
    </row>
    <row r="16" spans="1:10" x14ac:dyDescent="0.35">
      <c r="A16" s="301"/>
      <c r="B16" s="301"/>
      <c r="C16" s="301"/>
      <c r="D16" s="415" t="s">
        <v>183</v>
      </c>
      <c r="E16" s="424">
        <f>SUM(E6:E9)-SUM(E11:E14)</f>
        <v>0</v>
      </c>
      <c r="F16" s="424">
        <f t="shared" ref="F16:I16" si="0">SUM(F6:F9)-SUM(F11:F14)</f>
        <v>0</v>
      </c>
      <c r="G16" s="424">
        <f t="shared" si="0"/>
        <v>0</v>
      </c>
      <c r="H16" s="424">
        <f t="shared" si="0"/>
        <v>0</v>
      </c>
      <c r="I16" s="424">
        <f t="shared" si="0"/>
        <v>0</v>
      </c>
      <c r="J16" s="416">
        <f>SUM(E16:I16)</f>
        <v>0</v>
      </c>
    </row>
    <row r="17" spans="1:10" x14ac:dyDescent="0.35">
      <c r="A17" s="301"/>
      <c r="B17" s="301"/>
      <c r="C17" s="301"/>
      <c r="D17" s="301"/>
      <c r="E17" s="301"/>
      <c r="F17" s="301"/>
      <c r="G17" s="301"/>
      <c r="H17" s="301"/>
      <c r="I17" s="301"/>
      <c r="J17" s="301"/>
    </row>
    <row r="18" spans="1:10" x14ac:dyDescent="0.35">
      <c r="A18" s="301"/>
      <c r="B18" s="301"/>
      <c r="C18" s="301"/>
      <c r="D18" s="415" t="s">
        <v>184</v>
      </c>
      <c r="E18" s="416">
        <f>(E16*B4)</f>
        <v>0</v>
      </c>
      <c r="F18" s="416">
        <f>(F16*B4)</f>
        <v>0</v>
      </c>
      <c r="G18" s="416">
        <f>(G16*B4)</f>
        <v>0</v>
      </c>
      <c r="H18" s="416">
        <f>(H16*B4)</f>
        <v>0</v>
      </c>
      <c r="I18" s="416">
        <f>(I16*B4)</f>
        <v>0</v>
      </c>
      <c r="J18" s="416">
        <f>SUM(E18:I18)</f>
        <v>0</v>
      </c>
    </row>
    <row r="19" spans="1:10" x14ac:dyDescent="0.35">
      <c r="A19" s="301"/>
      <c r="B19" s="301"/>
      <c r="C19" s="301"/>
      <c r="D19" s="301"/>
      <c r="E19" s="301"/>
      <c r="F19" s="301"/>
      <c r="G19" s="301"/>
      <c r="H19" s="301"/>
      <c r="I19" s="301"/>
      <c r="J19" s="3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Project Budget</vt:lpstr>
      <vt:lpstr>Summary</vt:lpstr>
      <vt:lpstr>Fringe</vt:lpstr>
      <vt:lpstr>Subawards</vt:lpstr>
      <vt:lpstr>Indirect Costs</vt:lpstr>
      <vt:lpstr>FacFringe</vt:lpstr>
      <vt:lpstr>Fringe</vt:lpstr>
      <vt:lpstr>StaffFringe</vt:lpstr>
    </vt:vector>
  </TitlesOfParts>
  <Company>VUMC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Sack, Karin L</dc:creator>
  <cp:lastModifiedBy>Sack, Karin L</cp:lastModifiedBy>
  <cp:lastPrinted>2014-08-21T13:58:00Z</cp:lastPrinted>
  <dcterms:created xsi:type="dcterms:W3CDTF">2014-08-21T13:03:20Z</dcterms:created>
  <dcterms:modified xsi:type="dcterms:W3CDTF">2022-11-17T21:54:02Z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2022-10-17T18:49:31Z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2ce83744-3438-4886-93d4-66f1fcd869bc</vt:lpwstr>
  </property>
  <property fmtid="{D5CDD505-2E9C-101B-9397-08002B2CF9AE}" pid="8" name="MSIP_Label_792c8cef-6f2b-4af1-b4ac-d815ff795cd6_ContentBits">
    <vt:lpwstr>0</vt:lpwstr>
  </property>
</Properties>
</file>